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Active Clients\GoldSpring\Miles &amp; Smiles Work\"/>
    </mc:Choice>
  </mc:AlternateContent>
  <xr:revisionPtr revIDLastSave="0" documentId="13_ncr:1_{E497B38A-DD1C-46C7-A560-1152005132A7}" xr6:coauthVersionLast="47" xr6:coauthVersionMax="47" xr10:uidLastSave="{00000000-0000-0000-0000-000000000000}"/>
  <bookViews>
    <workbookView xWindow="-120" yWindow="-120" windowWidth="29040" windowHeight="15840" activeTab="1" xr2:uid="{A6E8D569-3DCF-44BA-8281-D1292C46C9DD}"/>
  </bookViews>
  <sheets>
    <sheet name="Instructions &amp; Definitions" sheetId="2" r:id="rId1"/>
    <sheet name="Base Model Cost Support" sheetId="3" r:id="rId2"/>
    <sheet name="Calculator"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 l="1"/>
  <c r="G37" i="1"/>
  <c r="G36" i="1"/>
  <c r="G35" i="1"/>
  <c r="G34" i="1"/>
  <c r="G33" i="1"/>
  <c r="G31" i="1"/>
  <c r="G30" i="1"/>
  <c r="G29" i="1"/>
  <c r="G28" i="1"/>
  <c r="G27" i="1"/>
  <c r="G26" i="1"/>
  <c r="G25" i="1"/>
  <c r="G24" i="1"/>
  <c r="G23" i="1"/>
  <c r="G21" i="1"/>
  <c r="G20" i="1"/>
  <c r="G19" i="1"/>
  <c r="G18" i="1"/>
  <c r="G17" i="1"/>
  <c r="G16" i="1"/>
  <c r="G15" i="1"/>
  <c r="G14" i="1"/>
  <c r="G13" i="1"/>
  <c r="G12" i="1"/>
  <c r="G11" i="1"/>
  <c r="G10" i="1"/>
  <c r="G9" i="1"/>
  <c r="G8" i="1"/>
  <c r="G7" i="1"/>
  <c r="G6" i="1"/>
  <c r="G5" i="1"/>
  <c r="G4" i="1"/>
  <c r="B34" i="1"/>
  <c r="B35" i="1"/>
  <c r="B36" i="1"/>
  <c r="B37" i="1"/>
  <c r="B38" i="1"/>
  <c r="B33" i="1"/>
  <c r="B24" i="1"/>
  <c r="B25" i="1"/>
  <c r="B26" i="1"/>
  <c r="B27" i="1"/>
  <c r="B28" i="1"/>
  <c r="B29" i="1"/>
  <c r="B30" i="1"/>
  <c r="B31" i="1"/>
  <c r="B23" i="1"/>
  <c r="B5" i="1"/>
  <c r="B6" i="1"/>
  <c r="B7" i="1"/>
  <c r="B8" i="1"/>
  <c r="B9" i="1"/>
  <c r="B10" i="1"/>
  <c r="B11" i="1"/>
  <c r="B12" i="1"/>
  <c r="B13" i="1"/>
  <c r="B14" i="1"/>
  <c r="B15" i="1"/>
  <c r="B16" i="1"/>
  <c r="B17" i="1"/>
  <c r="B18" i="1"/>
  <c r="B19" i="1"/>
  <c r="B20" i="1"/>
  <c r="B21" i="1"/>
  <c r="B4" i="1"/>
  <c r="D38" i="1" l="1"/>
  <c r="H38" i="1" s="1"/>
  <c r="D37" i="1"/>
  <c r="D36" i="1"/>
  <c r="H36" i="1" s="1"/>
  <c r="D35" i="1"/>
  <c r="H35" i="1" s="1"/>
  <c r="D34" i="1"/>
  <c r="H34" i="1" s="1"/>
  <c r="D33" i="1"/>
  <c r="H33" i="1" s="1"/>
  <c r="D31" i="1"/>
  <c r="H31" i="1" s="1"/>
  <c r="D30" i="1"/>
  <c r="H30" i="1" s="1"/>
  <c r="D29" i="1"/>
  <c r="D28" i="1"/>
  <c r="H28" i="1" s="1"/>
  <c r="D27" i="1"/>
  <c r="H27" i="1" s="1"/>
  <c r="D26" i="1"/>
  <c r="H26" i="1" s="1"/>
  <c r="D25" i="1"/>
  <c r="H25" i="1" s="1"/>
  <c r="D24" i="1"/>
  <c r="H24" i="1" s="1"/>
  <c r="D23" i="1"/>
  <c r="H23" i="1" s="1"/>
  <c r="D21" i="1"/>
  <c r="H21" i="1" s="1"/>
  <c r="D20" i="1"/>
  <c r="H20" i="1" s="1"/>
  <c r="D19" i="1"/>
  <c r="H19" i="1" s="1"/>
  <c r="D18" i="1"/>
  <c r="H18" i="1" s="1"/>
  <c r="D17" i="1"/>
  <c r="H17" i="1" s="1"/>
  <c r="D16" i="1"/>
  <c r="H16" i="1" s="1"/>
  <c r="D15" i="1"/>
  <c r="H15" i="1" s="1"/>
  <c r="D14" i="1"/>
  <c r="H14" i="1" s="1"/>
  <c r="D13" i="1"/>
  <c r="H13" i="1" s="1"/>
  <c r="D12" i="1"/>
  <c r="H12" i="1" s="1"/>
  <c r="D11" i="1"/>
  <c r="D10" i="1"/>
  <c r="H10" i="1" s="1"/>
  <c r="D9" i="1"/>
  <c r="H9" i="1" s="1"/>
  <c r="D8" i="1"/>
  <c r="H8" i="1" s="1"/>
  <c r="D7" i="1"/>
  <c r="H7" i="1" s="1"/>
  <c r="D6" i="1"/>
  <c r="H6" i="1" s="1"/>
  <c r="D5" i="1"/>
  <c r="D4" i="1"/>
  <c r="H4" i="1" s="1"/>
  <c r="H11" i="1"/>
  <c r="H29" i="1"/>
  <c r="G39" i="1"/>
  <c r="E17" i="1" l="1"/>
  <c r="E37" i="1"/>
  <c r="H37" i="1"/>
  <c r="E24" i="1"/>
  <c r="E4" i="1"/>
  <c r="E11" i="1"/>
  <c r="E25" i="1"/>
  <c r="E20" i="1"/>
  <c r="E35" i="1"/>
  <c r="E12" i="1"/>
  <c r="E19" i="1"/>
  <c r="E8" i="1"/>
  <c r="E16" i="1"/>
  <c r="E29" i="1"/>
  <c r="E34" i="1"/>
  <c r="E5" i="1"/>
  <c r="E13" i="1"/>
  <c r="E21" i="1"/>
  <c r="E26" i="1"/>
  <c r="H5" i="1"/>
  <c r="E10" i="1"/>
  <c r="E18" i="1"/>
  <c r="E23" i="1"/>
  <c r="E31" i="1"/>
  <c r="E36" i="1"/>
  <c r="E7" i="1"/>
  <c r="E15" i="1"/>
  <c r="E28" i="1"/>
  <c r="E33" i="1"/>
  <c r="E38" i="1"/>
  <c r="E9" i="1"/>
  <c r="E30" i="1"/>
  <c r="E6" i="1"/>
  <c r="E14" i="1"/>
  <c r="E27" i="1"/>
  <c r="H39" i="1" l="1"/>
</calcChain>
</file>

<file path=xl/sharedStrings.xml><?xml version="1.0" encoding="utf-8"?>
<sst xmlns="http://schemas.openxmlformats.org/spreadsheetml/2006/main" count="206" uniqueCount="131">
  <si>
    <t>PRE-TRIP</t>
  </si>
  <si>
    <t>Cost</t>
  </si>
  <si>
    <t>Cost per 10% Change</t>
  </si>
  <si>
    <t>Rank of All</t>
  </si>
  <si>
    <t>Your transactions</t>
  </si>
  <si>
    <t>Your company provides compensatory time off if you are required to travel outside normal working hours</t>
  </si>
  <si>
    <t>You want and receive a security briefing for your travel location when you are not automatically provided with one</t>
  </si>
  <si>
    <t>You are provided travel tips that will save money, increase your safety and productivity, provide information about sustainable choices, etc.</t>
  </si>
  <si>
    <t>a)    Select a different airline than your company prefers.</t>
  </si>
  <si>
    <t>b)    Receive extra airline points.</t>
  </si>
  <si>
    <t>c)     Pay for airline Wi-Fi.</t>
  </si>
  <si>
    <t>d)    Pay for airline upgrades.</t>
  </si>
  <si>
    <t>e)    Pay for preferred airline boarding.</t>
  </si>
  <si>
    <t>f)      Pay for preferred airline seating.</t>
  </si>
  <si>
    <t>g)    Stay at a different hotel than your company prefers.</t>
  </si>
  <si>
    <t>h)    Pay for extra hotel points.</t>
  </si>
  <si>
    <t>i)      Pay for faster hotel Wi-Fi.</t>
  </si>
  <si>
    <t>j)      Pay for a hotel room upgrade.</t>
  </si>
  <si>
    <t>k)     Choose a different car rental company than your company prefers.</t>
  </si>
  <si>
    <t>l)      Pay for extra rental car program points.</t>
  </si>
  <si>
    <t>m)   Pay for gasoline in advance to avoid filling up before returning.</t>
  </si>
  <si>
    <t>n)    Pay for rental car upgrades.</t>
  </si>
  <si>
    <t>o)    Permit you to choose a more sustainable option per booking (hotel, airline, rental car, sedan service, etc.)</t>
  </si>
  <si>
    <t>ON-TRIP</t>
  </si>
  <si>
    <t>Access to a mobile itinerary app.</t>
  </si>
  <si>
    <t>Access to expedited security (CLEAR, TSA Pre-Check, Global Entry, etc.).</t>
  </si>
  <si>
    <t>Access to an airport lounge when traveling.</t>
  </si>
  <si>
    <t>Ability to add a personal trip to your business trip at no extra cost to your company.</t>
  </si>
  <si>
    <t>If your trip was disrupted and you were automatically rebooked (versus when you must rebook yourself).</t>
  </si>
  <si>
    <t xml:space="preserve">Automatically receive notification of impactful travel information at the time you need it.  (Examples, security wait times by airport entry point, airport parking lots that are full, upgraded Wi-Fi at hotel included with your rate, etc.)  </t>
  </si>
  <si>
    <t xml:space="preserve">Access security help if needed.  </t>
  </si>
  <si>
    <t xml:space="preserve">Ability to connect with other employees that may be traveling near you (or live nearby). </t>
  </si>
  <si>
    <t xml:space="preserve">Ability to receive personalized recommendations during your trip (activities, restaurant ideas, sightseeing, points of interest). </t>
  </si>
  <si>
    <t>POST-TRIP</t>
  </si>
  <si>
    <t>The time needed to complete an expense report was reduced to 4 or less minutes.</t>
  </si>
  <si>
    <t>Your corporate credit card is paid by the company once your expense report is approved instead of having to pay the corporate credit card company directly.</t>
  </si>
  <si>
    <t>Your receipts are auto-populated from the credit card charges instead of having to upload pictures and .pdf files to the expense report.</t>
  </si>
  <si>
    <t>The expense report system can readily advise you how to correct an error.</t>
  </si>
  <si>
    <t>Expense reports are approved and processed within days versus a week or more.</t>
  </si>
  <si>
    <t>You are provided with a survey to share your feedback.</t>
  </si>
  <si>
    <t>TOTALS</t>
  </si>
  <si>
    <t>Rationale</t>
  </si>
  <si>
    <t>Reference</t>
  </si>
  <si>
    <t>Work Life Balance</t>
  </si>
  <si>
    <t>Safety</t>
  </si>
  <si>
    <t>See "Calculation Support" below</t>
  </si>
  <si>
    <t>Advice</t>
  </si>
  <si>
    <t>Choice</t>
  </si>
  <si>
    <t>Points</t>
  </si>
  <si>
    <t>Productivity</t>
  </si>
  <si>
    <t>Comfort</t>
  </si>
  <si>
    <t>Sustainability</t>
  </si>
  <si>
    <t>https://www.trondent.com/business-travel-statistics/#:~:text=The%20average%20business%20traveler%20takes,having%20to%20travel%20for%20work.</t>
  </si>
  <si>
    <t>https://www.concur.com/blog/article/save-time-and-money-expense-report-processing#:~:text=It%20takes%2020%20minutes%20on%20average%20to%20complete%20one%20expense%20report.</t>
  </si>
  <si>
    <t>https://smallbusiness.costhelper.com/online-survey.html</t>
  </si>
  <si>
    <t>Calcuation Support</t>
  </si>
  <si>
    <t>https://www.thomasnet.com/insights/cost-per-invoice/#:~:text=According%20to%20expert%20estimates%2C%20paper,require%20almost%20%24440%20per%20invoice.</t>
  </si>
  <si>
    <t>Definitions:</t>
  </si>
  <si>
    <t>Instructions:</t>
  </si>
  <si>
    <t>www.goldspringconsulting.com</t>
  </si>
  <si>
    <t>You are provided travel tips that will save money, increase your safety and productivity, provide information about sustainable choices, etc</t>
  </si>
  <si>
    <t>a)    Select a different airline than your company prefers</t>
  </si>
  <si>
    <t>b)    Receive extra airline points</t>
  </si>
  <si>
    <t>c)     Pay for airline Wi-Fi</t>
  </si>
  <si>
    <t>d)    Pay for airline upgrades</t>
  </si>
  <si>
    <t>e)    Pay for preferred airline boarding</t>
  </si>
  <si>
    <t>f)      Pay for preferred airline seating</t>
  </si>
  <si>
    <t>g)    Stay at a different hotel than your company prefers</t>
  </si>
  <si>
    <t>h)    Pay for extra hotel points</t>
  </si>
  <si>
    <t>i)      Pay for faster hotel Wi-Fi</t>
  </si>
  <si>
    <t>j)      Pay for a hotel room upgrade</t>
  </si>
  <si>
    <t>k)     Choose a different car rental company than your company prefers</t>
  </si>
  <si>
    <t>l)      Pay for extra rental car program points</t>
  </si>
  <si>
    <t>m)   Pay for gasoline in advance to avoid filling up before returning</t>
  </si>
  <si>
    <t>n)    Pay for rental car upgrades</t>
  </si>
  <si>
    <t>o)    Permit you to choose a more sustainable option per booking (hotel, airline, rental car, sedan service, etc)</t>
  </si>
  <si>
    <t>Access to a mobile itinerary app</t>
  </si>
  <si>
    <t>Access to expedited security (CLEAR, TSA Pre-Check, Global Entry, etc)</t>
  </si>
  <si>
    <t>Access to an airport lounge when traveling</t>
  </si>
  <si>
    <t>Ability to add a personal trip to your business trip at no extra cost to your company</t>
  </si>
  <si>
    <t>If your trip was disrupted and you were automatically rebooked (versus when you must rebook yourself)</t>
  </si>
  <si>
    <t xml:space="preserve">Automatically receive notification of impactful travel information at the time you need it  (Examples, security wait times by airport entry point, airport parking lots that are full, upgraded Wi-Fi at hotel included with your rate, etc)  </t>
  </si>
  <si>
    <t xml:space="preserve">Access security help if needed  </t>
  </si>
  <si>
    <t xml:space="preserve">Ability to connect with other employees that may be traveling near you (or live nearby) </t>
  </si>
  <si>
    <t xml:space="preserve">Ability to receive personalized recommendations during your trip (activities, restaurant ideas, sightseeing, points of interest) </t>
  </si>
  <si>
    <t>The time needed to complete an expense report was reduced to 4 or less minutes</t>
  </si>
  <si>
    <t>Your corporate credit card is paid by the company once your expense report is approved instead of having to pay the corporate credit card company directly</t>
  </si>
  <si>
    <t>Your receipts are auto-populated from the credit card charges instead of having to upload pictures and pdf files to the expense report</t>
  </si>
  <si>
    <t>The expense report system can readily advise you how to correct an error</t>
  </si>
  <si>
    <t>Expense reports are approved and processed within days versus a week or more</t>
  </si>
  <si>
    <t>You are provided with a survey to share your feedback</t>
  </si>
  <si>
    <t>Could be wrapped in insurance policy TRM with no incremental cost.  95% of calls are health-related, not security, phone answers offered, (excludes kidnap, extraction). Priced by employee or traveling population and where traveling to.</t>
  </si>
  <si>
    <r>
      <t xml:space="preserve">Estimated travel time at 4 hours.  </t>
    </r>
    <r>
      <rPr>
        <b/>
        <sz val="11"/>
        <color rgb="FF000000"/>
        <rFont val="Helvetica"/>
      </rPr>
      <t>$84,938</t>
    </r>
    <r>
      <rPr>
        <sz val="11"/>
        <color indexed="8"/>
        <rFont val="Helvetica"/>
      </rPr>
      <t xml:space="preserve"> average salary per US labor statistics, converts to </t>
    </r>
    <r>
      <rPr>
        <b/>
        <sz val="11"/>
        <color rgb="FF000000"/>
        <rFont val="Helvetica"/>
      </rPr>
      <t>$40.84</t>
    </r>
    <r>
      <rPr>
        <sz val="11"/>
        <color indexed="8"/>
        <rFont val="Helvetica"/>
      </rPr>
      <t xml:space="preserve"> per hour (2080 annual hours) @ 4 hours=</t>
    </r>
    <r>
      <rPr>
        <b/>
        <sz val="11"/>
        <color rgb="FF000000"/>
        <rFont val="Helvetica"/>
      </rPr>
      <t>$163.34</t>
    </r>
  </si>
  <si>
    <r>
      <rPr>
        <b/>
        <sz val="11"/>
        <color rgb="FF000000"/>
        <rFont val="Helvetica"/>
      </rPr>
      <t>$56.00</t>
    </r>
    <r>
      <rPr>
        <sz val="11"/>
        <color indexed="8"/>
        <rFont val="Helvetica"/>
      </rPr>
      <t xml:space="preserve"> was used in our model.  AA charges $59, UA $59, and DL day passes are not offered. Some airports have clubs which average $50, which averaged to $56/day.</t>
    </r>
  </si>
  <si>
    <r>
      <rPr>
        <b/>
        <sz val="11"/>
        <color rgb="FF000000"/>
        <rFont val="Helvetica"/>
      </rPr>
      <t>$8.19</t>
    </r>
    <r>
      <rPr>
        <sz val="11"/>
        <color indexed="8"/>
        <rFont val="Helvetica"/>
      </rPr>
      <t xml:space="preserve"> is used per our model.  This can vary depending upon each customer’s service and financial model. With an agent adding a personal trip, the average cost of additional TMC per ticket fee, assuming 75% (Domestic), 25% (International) split.  Domestic ($29.00@75%) + International ($44.00@25%) = $32.75, assuming only 25% of these are new personal trips that require TMC assistance equals </t>
    </r>
    <r>
      <rPr>
        <b/>
        <sz val="11"/>
        <color rgb="FF000000"/>
        <rFont val="Helvetica"/>
      </rPr>
      <t>$8.19</t>
    </r>
    <r>
      <rPr>
        <sz val="11"/>
        <color rgb="FF000000"/>
        <rFont val="Helvetica"/>
      </rPr>
      <t>. (Does not account for personal booked online, which would lower these costs.)</t>
    </r>
  </si>
  <si>
    <r>
      <rPr>
        <b/>
        <sz val="11"/>
        <color rgb="FF000000"/>
        <rFont val="Helvetica"/>
      </rPr>
      <t>$3.28</t>
    </r>
    <r>
      <rPr>
        <sz val="11"/>
        <color indexed="8"/>
        <rFont val="Helvetica"/>
      </rPr>
      <t xml:space="preserve"> is used per our model.  This can vary depending upon each customer’s service and financial model.  There typically are no costs associated when an airline automatically re-books an itinerary.  With an agent rebooking, average cost of additional TMC per ticket fee, assuming 75% (Domestic), 25% (International) split.  Domestic ($29.00@75%) + International ($44.00@25%) = $32.75, assuming only 10% of these require TMC assistance equals </t>
    </r>
    <r>
      <rPr>
        <b/>
        <sz val="11"/>
        <color rgb="FF000000"/>
        <rFont val="Helvetica"/>
      </rPr>
      <t>$8.19</t>
    </r>
  </si>
  <si>
    <r>
      <t xml:space="preserve">Technology prompts from PNRs are available, as are specialize apps.  While many TMCS provide this a part of the core offerning, some near </t>
    </r>
    <r>
      <rPr>
        <b/>
        <sz val="11"/>
        <color rgb="FF000000"/>
        <rFont val="Helvetica"/>
      </rPr>
      <t>$1.00</t>
    </r>
    <r>
      <rPr>
        <sz val="11"/>
        <color indexed="8"/>
        <rFont val="Helvetica"/>
      </rPr>
      <t xml:space="preserve"> per transaction.  Therefore, we have assumed half provided in core offerning, half at $1.00, therefore we used </t>
    </r>
    <r>
      <rPr>
        <b/>
        <sz val="11"/>
        <color rgb="FF000000"/>
        <rFont val="Helvetica"/>
      </rPr>
      <t>$0.50</t>
    </r>
    <r>
      <rPr>
        <sz val="11"/>
        <color indexed="8"/>
        <rFont val="Helvetica"/>
      </rPr>
      <t xml:space="preserve"> in our model.</t>
    </r>
  </si>
  <si>
    <r>
      <t xml:space="preserve">Technology prompts from PNRs are available, as are specialize apps.  Most average near </t>
    </r>
    <r>
      <rPr>
        <b/>
        <sz val="11"/>
        <color rgb="FF000000"/>
        <rFont val="Helvetica"/>
      </rPr>
      <t>$0.25</t>
    </r>
    <r>
      <rPr>
        <sz val="11"/>
        <color indexed="8"/>
        <rFont val="Helvetica"/>
      </rPr>
      <t xml:space="preserve"> per transaction, as used in our model.  Note: the market has shown low interest in this, combined with privacy concerns, have limited this development.</t>
    </r>
  </si>
  <si>
    <r>
      <t xml:space="preserve">Expense providers often charge a one-time configuration fee here to offer easy, instant corrective notifications. We estimated at </t>
    </r>
    <r>
      <rPr>
        <b/>
        <sz val="11"/>
        <color rgb="FF000000"/>
        <rFont val="Helvetica"/>
      </rPr>
      <t xml:space="preserve">$15K </t>
    </r>
    <r>
      <rPr>
        <sz val="11"/>
        <color rgb="FF000000"/>
        <rFont val="Helvetica"/>
      </rPr>
      <t>for this configuration change,</t>
    </r>
    <r>
      <rPr>
        <b/>
        <sz val="11"/>
        <color rgb="FF000000"/>
        <rFont val="Helvetica"/>
      </rPr>
      <t xml:space="preserve"> </t>
    </r>
    <r>
      <rPr>
        <sz val="11"/>
        <color indexed="8"/>
        <rFont val="Helvetica"/>
      </rPr>
      <t xml:space="preserve">amortized over 3 years, over 51K annual expense reporting, equaling </t>
    </r>
    <r>
      <rPr>
        <b/>
        <sz val="11"/>
        <color rgb="FF000000"/>
        <rFont val="Helvetica"/>
      </rPr>
      <t>$0.10</t>
    </r>
    <r>
      <rPr>
        <sz val="11"/>
        <color indexed="8"/>
        <rFont val="Helvetica"/>
      </rPr>
      <t>.</t>
    </r>
  </si>
  <si>
    <r>
      <t xml:space="preserve">Most TMCs offer this service at no additional charge (this charge is embedded in other fees), while online survey companies charge based on users (examples: </t>
    </r>
    <r>
      <rPr>
        <b/>
        <sz val="11"/>
        <color rgb="FF000000"/>
        <rFont val="Helvetica"/>
      </rPr>
      <t>$200</t>
    </r>
    <r>
      <rPr>
        <sz val="11"/>
        <color indexed="8"/>
        <rFont val="Helvetica"/>
      </rPr>
      <t xml:space="preserve"> to </t>
    </r>
    <r>
      <rPr>
        <b/>
        <sz val="11"/>
        <color rgb="FF000000"/>
        <rFont val="Helvetica"/>
      </rPr>
      <t>$6000</t>
    </r>
    <r>
      <rPr>
        <sz val="11"/>
        <color indexed="8"/>
        <rFont val="Helvetica"/>
      </rPr>
      <t xml:space="preserve">/year). Using an average annual survey cost of </t>
    </r>
    <r>
      <rPr>
        <b/>
        <sz val="11"/>
        <color rgb="FF000000"/>
        <rFont val="Helvetica"/>
      </rPr>
      <t>$4000</t>
    </r>
    <r>
      <rPr>
        <sz val="11"/>
        <color indexed="8"/>
        <rFont val="Helvetica"/>
      </rPr>
      <t xml:space="preserve"> for inviting an average of 2000 travelers/arrangers equates to a </t>
    </r>
    <r>
      <rPr>
        <b/>
        <sz val="11"/>
        <color rgb="FF000000"/>
        <rFont val="Helvetica"/>
      </rPr>
      <t>$2.00</t>
    </r>
    <r>
      <rPr>
        <sz val="11"/>
        <color indexed="8"/>
        <rFont val="Helvetica"/>
      </rPr>
      <t xml:space="preserve"> per survey cost.</t>
    </r>
  </si>
  <si>
    <t>Traveler Experience Change</t>
  </si>
  <si>
    <t>Cost for 10% Increase in Traveler Experience</t>
  </si>
  <si>
    <t>Your Transactions</t>
  </si>
  <si>
    <r>
      <rPr>
        <b/>
        <u/>
        <sz val="14"/>
        <color rgb="FF000000"/>
        <rFont val="Helvetica"/>
      </rPr>
      <t>PRE-TRIP</t>
    </r>
    <r>
      <rPr>
        <b/>
        <sz val="14"/>
        <color rgb="FF000000"/>
        <rFont val="Helvetica"/>
      </rPr>
      <t>:</t>
    </r>
    <r>
      <rPr>
        <b/>
        <sz val="12"/>
        <color rgb="FF000000"/>
        <rFont val="Helvetica"/>
      </rPr>
      <t xml:space="preserve"> You want and receive a security briefing for your travel location when you are not automatically provided with one:
</t>
    </r>
    <r>
      <rPr>
        <sz val="12"/>
        <color indexed="8"/>
        <rFont val="Helvetica"/>
      </rPr>
      <t xml:space="preserve">- One top-tier provider has a free webpage to get basic country safety/security information including current alerts.
- One top-tier provider has a free mobile app to provide city/location-specific risk information. 
- Providers often offer this service as a part of a larger service, but ~4K for this informational service only
- </t>
    </r>
    <r>
      <rPr>
        <b/>
        <sz val="12"/>
        <color rgb="FF000000"/>
        <rFont val="Helvetica"/>
      </rPr>
      <t>$5.44</t>
    </r>
    <r>
      <rPr>
        <sz val="12"/>
        <color indexed="8"/>
        <rFont val="Helvetica"/>
      </rPr>
      <t xml:space="preserve"> is our model estimate.  With </t>
    </r>
    <r>
      <rPr>
        <b/>
        <sz val="12"/>
        <color rgb="FF000000"/>
        <rFont val="Helvetica"/>
      </rPr>
      <t xml:space="preserve">$0 </t>
    </r>
    <r>
      <rPr>
        <sz val="12"/>
        <color rgb="FF000000"/>
        <rFont val="Helvetica"/>
      </rPr>
      <t xml:space="preserve">(requires travelers to do the work) to </t>
    </r>
    <r>
      <rPr>
        <b/>
        <sz val="12"/>
        <color rgb="FF000000"/>
        <rFont val="Helvetica"/>
      </rPr>
      <t>$4K</t>
    </r>
    <r>
      <rPr>
        <sz val="12"/>
        <color rgb="FF000000"/>
        <rFont val="Helvetica"/>
      </rPr>
      <t xml:space="preserve"> for "push" notifications (which is MOST often part of a larger service), our model estimates the average time to research and receive travel security information is 8 minutes.  Using the </t>
    </r>
    <r>
      <rPr>
        <b/>
        <sz val="12"/>
        <color rgb="FF000000"/>
        <rFont val="Helvetica"/>
      </rPr>
      <t>$0.68</t>
    </r>
    <r>
      <rPr>
        <sz val="12"/>
        <color rgb="FF000000"/>
        <rFont val="Helvetica"/>
      </rPr>
      <t xml:space="preserve"> average salary per minute per US labor statistics calculates to </t>
    </r>
    <r>
      <rPr>
        <b/>
        <sz val="12"/>
        <color rgb="FF000000"/>
        <rFont val="Helvetica"/>
      </rPr>
      <t>$5.44</t>
    </r>
  </si>
  <si>
    <t>Impact Category</t>
  </si>
  <si>
    <r>
      <rPr>
        <sz val="16"/>
        <color indexed="8"/>
        <rFont val="Wingdings"/>
        <charset val="2"/>
      </rPr>
      <t xml:space="preserve">ü </t>
    </r>
    <r>
      <rPr>
        <sz val="16"/>
        <color indexed="8"/>
        <rFont val="Helvetica"/>
      </rPr>
      <t>Pre-Trip: Traveler Experience levers before departing for the trip.</t>
    </r>
  </si>
  <si>
    <r>
      <rPr>
        <sz val="16"/>
        <color indexed="8"/>
        <rFont val="Wingdings"/>
        <charset val="2"/>
      </rPr>
      <t xml:space="preserve">ü </t>
    </r>
    <r>
      <rPr>
        <sz val="16"/>
        <color indexed="8"/>
        <rFont val="Helvetica"/>
      </rPr>
      <t>On-Trip: Traveler Experience levers while traveling.</t>
    </r>
  </si>
  <si>
    <r>
      <rPr>
        <sz val="16"/>
        <color indexed="8"/>
        <rFont val="Wingdings"/>
        <charset val="2"/>
      </rPr>
      <t xml:space="preserve">ü </t>
    </r>
    <r>
      <rPr>
        <sz val="16"/>
        <color indexed="8"/>
        <rFont val="Helvetica"/>
      </rPr>
      <t>Post-Trip: Traveler Experience levers after completing the trip.</t>
    </r>
  </si>
  <si>
    <r>
      <rPr>
        <sz val="16"/>
        <color indexed="8"/>
        <rFont val="Wingdings"/>
        <charset val="2"/>
      </rPr>
      <t xml:space="preserve">ü </t>
    </r>
    <r>
      <rPr>
        <sz val="16"/>
        <color indexed="8"/>
        <rFont val="Helvetica"/>
      </rPr>
      <t xml:space="preserve">Cost Column: Amounts shown are from our Base Model (see tab "Base Model Cost Support" and can be changed to fit your organization.  </t>
    </r>
  </si>
  <si>
    <r>
      <rPr>
        <sz val="16"/>
        <color indexed="8"/>
        <rFont val="Wingdings"/>
        <charset val="2"/>
      </rPr>
      <t xml:space="preserve">ü </t>
    </r>
    <r>
      <rPr>
        <sz val="16"/>
        <color indexed="8"/>
        <rFont val="Helvetica"/>
      </rPr>
      <t>Cost per 10% Change Column: This calculates the cost of improving the traveler's experience by 10% for this lever, using both the "base model" costs with the "all participant traveler experience changes.</t>
    </r>
  </si>
  <si>
    <r>
      <rPr>
        <sz val="16"/>
        <color indexed="8"/>
        <rFont val="Wingdings"/>
        <charset val="2"/>
      </rPr>
      <t xml:space="preserve">ü </t>
    </r>
    <r>
      <rPr>
        <sz val="16"/>
        <color indexed="8"/>
        <rFont val="Helvetica"/>
      </rPr>
      <t>Cost for 10% Increase Column: Extends the "Cost per 10% Change" multiplied by the "Your Transactions" columns to estimate a total cost per lever, further summed by Trip Stage (Pre, On and Post Trip).</t>
    </r>
  </si>
  <si>
    <r>
      <rPr>
        <sz val="16"/>
        <color rgb="FF000000"/>
        <rFont val="Wingdings"/>
        <charset val="2"/>
      </rPr>
      <t xml:space="preserve">ü </t>
    </r>
    <r>
      <rPr>
        <sz val="16"/>
        <color rgb="FF000000"/>
        <rFont val="Helvetica"/>
      </rPr>
      <t>This calculator uses GoldSpring's base model cost and the average change in the traveler's experience from all survey participants.</t>
    </r>
  </si>
  <si>
    <r>
      <rPr>
        <sz val="16"/>
        <color rgb="FF000000"/>
        <rFont val="Wingdings"/>
        <charset val="2"/>
      </rPr>
      <t xml:space="preserve">ü </t>
    </r>
    <r>
      <rPr>
        <sz val="16"/>
        <color rgb="FF000000"/>
        <rFont val="Helvetica"/>
        <charset val="2"/>
      </rPr>
      <t>Please see "Definitions" below for additional information.</t>
    </r>
  </si>
  <si>
    <r>
      <rPr>
        <sz val="16"/>
        <color rgb="FF000000"/>
        <rFont val="Wingdings"/>
        <charset val="2"/>
      </rPr>
      <t xml:space="preserve">ü </t>
    </r>
    <r>
      <rPr>
        <sz val="16"/>
        <color rgb="FF000000"/>
        <rFont val="Helvetica"/>
        <charset val="2"/>
      </rPr>
      <t>Users should input "0" into the "Your Transaction" column to remove any calculations not desired.</t>
    </r>
  </si>
  <si>
    <r>
      <rPr>
        <sz val="16"/>
        <color indexed="8"/>
        <rFont val="Wingdings"/>
        <charset val="2"/>
      </rPr>
      <t xml:space="preserve">ü </t>
    </r>
    <r>
      <rPr>
        <sz val="16"/>
        <color indexed="8"/>
        <rFont val="Helvetica"/>
      </rPr>
      <t>Traveler Experience Change Column: This is the change in the traveler experience for this lever using ALL participant responses.  Should you choose to participate in our next round of surveys, this can be updated to your organization's survey results.</t>
    </r>
  </si>
  <si>
    <r>
      <rPr>
        <sz val="16"/>
        <color indexed="8"/>
        <rFont val="Wingdings"/>
        <charset val="2"/>
      </rPr>
      <t xml:space="preserve">ü </t>
    </r>
    <r>
      <rPr>
        <sz val="16"/>
        <color indexed="8"/>
        <rFont val="Helvetica"/>
      </rPr>
      <t>Rank of all Column: This ranks the "cost per 10% change" for all 33 levers, showing the least costly as 1 and the most costly as 33. Should you change the Cost or TE Change column, these will recalculate.</t>
    </r>
  </si>
  <si>
    <r>
      <rPr>
        <sz val="16"/>
        <color indexed="8"/>
        <rFont val="Wingdings"/>
        <charset val="2"/>
      </rPr>
      <t xml:space="preserve">ü </t>
    </r>
    <r>
      <rPr>
        <sz val="16"/>
        <color indexed="8"/>
        <rFont val="Helvetica"/>
      </rPr>
      <t>Your Transactions Column: You may input the number of transactions you wish to cost for this lever, allowing you total control over the cost of any individual lever.</t>
    </r>
  </si>
  <si>
    <r>
      <rPr>
        <sz val="16"/>
        <color rgb="FF000000"/>
        <rFont val="Wingdings"/>
        <charset val="2"/>
      </rPr>
      <t xml:space="preserve">ü </t>
    </r>
    <r>
      <rPr>
        <sz val="16"/>
        <color rgb="FF000000"/>
        <rFont val="Helvetica"/>
        <charset val="2"/>
      </rPr>
      <t xml:space="preserve">Users that participated in this survey will note their organization's survey results in the "Traveler Experience Change." If your organization did NOT participate, the survey results shown are for all responses. </t>
    </r>
  </si>
  <si>
    <r>
      <rPr>
        <b/>
        <u/>
        <sz val="14"/>
        <color rgb="FF000000"/>
        <rFont val="Helvetica"/>
      </rPr>
      <t>ON-TRIP</t>
    </r>
    <r>
      <rPr>
        <b/>
        <sz val="11"/>
        <color rgb="FF000000"/>
        <rFont val="Helvetica"/>
      </rPr>
      <t xml:space="preserve">: </t>
    </r>
    <r>
      <rPr>
        <b/>
        <sz val="12"/>
        <color rgb="FF000000"/>
        <rFont val="Helvetica"/>
      </rPr>
      <t xml:space="preserve">Ability to receive personalized recommendations during your trip (activities, restaurant ideas, sightseeing, points of interest). </t>
    </r>
    <r>
      <rPr>
        <sz val="11"/>
        <color indexed="8"/>
        <rFont val="Helvetica"/>
      </rPr>
      <t xml:space="preserve">
- - For clients with more than 50% account management available to the client, this is sometimes included.
- Should clients choose to outsource this to a business travel specialist, the average rate is $150/hour.
- Buyers have shared that these specific tips type communications require about 6 hours per communication, often for 4 communications per year ($3600/year).
- TMCs have quoted an implementation fee averaging $1200 plus $3.00 per time delivered. 
- </t>
    </r>
    <r>
      <rPr>
        <b/>
        <sz val="11"/>
        <color rgb="FF000000"/>
        <rFont val="Helvetica"/>
      </rPr>
      <t>$0.21</t>
    </r>
    <r>
      <rPr>
        <sz val="11"/>
        <color indexed="8"/>
        <rFont val="Helvetica"/>
      </rPr>
      <t xml:space="preserve"> is our model estimate, using $3600/(2000 travelers with an average of 8.5 trips per year).</t>
    </r>
  </si>
  <si>
    <r>
      <rPr>
        <b/>
        <u/>
        <sz val="14"/>
        <color rgb="FF000000"/>
        <rFont val="Helvetica"/>
      </rPr>
      <t>POST-TRIP</t>
    </r>
    <r>
      <rPr>
        <sz val="11"/>
        <color indexed="8"/>
        <rFont val="Helvetica"/>
      </rPr>
      <t xml:space="preserve">: </t>
    </r>
    <r>
      <rPr>
        <b/>
        <sz val="12"/>
        <color rgb="FF000000"/>
        <rFont val="Helvetica"/>
      </rPr>
      <t>Expense reports are approved and processed within days versus a week or more:</t>
    </r>
    <r>
      <rPr>
        <sz val="11"/>
        <color indexed="8"/>
        <rFont val="Helvetica"/>
      </rPr>
      <t xml:space="preserve">
- </t>
    </r>
    <r>
      <rPr>
        <b/>
        <sz val="11"/>
        <color rgb="FF000000"/>
        <rFont val="Helvetica"/>
      </rPr>
      <t>$10K</t>
    </r>
    <r>
      <rPr>
        <sz val="11"/>
        <color indexed="8"/>
        <rFont val="Helvetica"/>
      </rPr>
      <t xml:space="preserve"> one-time configuration charge, amortized over 3 years.
- Averaged additional expense auditor (</t>
    </r>
    <r>
      <rPr>
        <b/>
        <sz val="11"/>
        <color rgb="FF000000"/>
        <rFont val="Helvetica"/>
      </rPr>
      <t>$61K</t>
    </r>
    <r>
      <rPr>
        <sz val="11"/>
        <color indexed="8"/>
        <rFont val="Helvetica"/>
      </rPr>
      <t>/year) and technology auditing per report charge (</t>
    </r>
    <r>
      <rPr>
        <b/>
        <sz val="11"/>
        <color rgb="FF000000"/>
        <rFont val="Helvetica"/>
      </rPr>
      <t>$1.25</t>
    </r>
    <r>
      <rPr>
        <sz val="11"/>
        <color indexed="8"/>
        <rFont val="Helvetica"/>
      </rPr>
      <t xml:space="preserve"> per expense report) using 51K expense reports, equaling </t>
    </r>
    <r>
      <rPr>
        <b/>
        <sz val="11"/>
        <color rgb="FF000000"/>
        <rFont val="Helvetica"/>
      </rPr>
      <t>$62K</t>
    </r>
    <r>
      <rPr>
        <sz val="11"/>
        <color indexed="8"/>
        <rFont val="Helvetica"/>
      </rPr>
      <t xml:space="preserve"> per year
- Amortized over 3 years, and over 51K annual expense reports
- </t>
    </r>
    <r>
      <rPr>
        <b/>
        <sz val="11"/>
        <color rgb="FF000000"/>
        <rFont val="Helvetica"/>
      </rPr>
      <t>$1.28</t>
    </r>
    <r>
      <rPr>
        <sz val="11"/>
        <color indexed="8"/>
        <rFont val="Helvetica"/>
      </rPr>
      <t xml:space="preserve"> used for the model.</t>
    </r>
  </si>
  <si>
    <t>Set this threshold at $50.00 per item as a reasonable additional cost for this model.  Organizations should change as desired.</t>
  </si>
  <si>
    <t>US Labor Statistics</t>
  </si>
  <si>
    <r>
      <rPr>
        <b/>
        <u/>
        <sz val="14"/>
        <color rgb="FF000000"/>
        <rFont val="Helvetica"/>
      </rPr>
      <t>PRE-TRIP</t>
    </r>
    <r>
      <rPr>
        <b/>
        <sz val="11"/>
        <color rgb="FF000000"/>
        <rFont val="Helvetica"/>
      </rPr>
      <t xml:space="preserve">: </t>
    </r>
    <r>
      <rPr>
        <b/>
        <sz val="12"/>
        <color rgb="FF000000"/>
        <rFont val="Helvetica"/>
      </rPr>
      <t xml:space="preserve">You are provided travel tips that will save money, increase your safety and productivity, provide information about sustainable choices, etc:
</t>
    </r>
    <r>
      <rPr>
        <sz val="11"/>
        <color indexed="8"/>
        <rFont val="Helvetica"/>
      </rPr>
      <t xml:space="preserve">- For clients with more than 50% account management available to the client, this is sometimes included.
- Should clients choose to outsource this to a business travel specialist, the average rate is </t>
    </r>
    <r>
      <rPr>
        <b/>
        <sz val="11"/>
        <color rgb="FF000000"/>
        <rFont val="Helvetica"/>
      </rPr>
      <t>$150</t>
    </r>
    <r>
      <rPr>
        <sz val="11"/>
        <color indexed="8"/>
        <rFont val="Helvetica"/>
      </rPr>
      <t>/hour.
- Buyers have shared that these specific tips type communications require about 6 hours per communication, often for 4 communications per year (</t>
    </r>
    <r>
      <rPr>
        <b/>
        <sz val="11"/>
        <color rgb="FF000000"/>
        <rFont val="Helvetica"/>
      </rPr>
      <t>$3600</t>
    </r>
    <r>
      <rPr>
        <sz val="11"/>
        <color rgb="FF000000"/>
        <rFont val="Helvetica"/>
      </rPr>
      <t xml:space="preserve">/year).
- TMCs have quoted an implementation fee averaging </t>
    </r>
    <r>
      <rPr>
        <b/>
        <sz val="11"/>
        <color rgb="FF000000"/>
        <rFont val="Helvetica"/>
      </rPr>
      <t>$1200</t>
    </r>
    <r>
      <rPr>
        <sz val="11"/>
        <color rgb="FF000000"/>
        <rFont val="Helvetica"/>
      </rPr>
      <t xml:space="preserve"> plus </t>
    </r>
    <r>
      <rPr>
        <b/>
        <sz val="11"/>
        <color rgb="FF000000"/>
        <rFont val="Helvetica"/>
      </rPr>
      <t>$3.00</t>
    </r>
    <r>
      <rPr>
        <sz val="11"/>
        <color rgb="FF000000"/>
        <rFont val="Helvetica"/>
      </rPr>
      <t xml:space="preserve"> per instance (travel tips) delivered. </t>
    </r>
    <r>
      <rPr>
        <sz val="11"/>
        <color indexed="8"/>
        <rFont val="Helvetica"/>
      </rPr>
      <t xml:space="preserve">
- </t>
    </r>
    <r>
      <rPr>
        <b/>
        <sz val="11"/>
        <color rgb="FF000000"/>
        <rFont val="Helvetica"/>
      </rPr>
      <t xml:space="preserve">$0.21 </t>
    </r>
    <r>
      <rPr>
        <sz val="11"/>
        <color indexed="8"/>
        <rFont val="Helvetica"/>
      </rPr>
      <t xml:space="preserve">is our model estimate, using </t>
    </r>
    <r>
      <rPr>
        <b/>
        <sz val="11"/>
        <color rgb="FF000000"/>
        <rFont val="Helvetica"/>
      </rPr>
      <t>$3600</t>
    </r>
    <r>
      <rPr>
        <sz val="11"/>
        <color indexed="8"/>
        <rFont val="Helvetica"/>
      </rPr>
      <t>/(2000 travelers with an average of 8.5 trips per year for a total of 17K travel tips provided).</t>
    </r>
  </si>
  <si>
    <r>
      <t xml:space="preserve">This is most often offered at no additional fee (fees are embedded in other fee line items).  Some itinerary apps are </t>
    </r>
    <r>
      <rPr>
        <b/>
        <sz val="11"/>
        <color rgb="FF000000"/>
        <rFont val="Helvetica"/>
      </rPr>
      <t>$49</t>
    </r>
    <r>
      <rPr>
        <sz val="11"/>
        <color indexed="8"/>
        <rFont val="Helvetica"/>
      </rPr>
      <t xml:space="preserve"> per year - over 2000 travelers with an average of 8.5 trips per year, equates to near zero, therefore we have used </t>
    </r>
    <r>
      <rPr>
        <b/>
        <sz val="11"/>
        <color rgb="FF000000"/>
        <rFont val="Helvetica"/>
      </rPr>
      <t>$0.01</t>
    </r>
    <r>
      <rPr>
        <sz val="11"/>
        <color indexed="8"/>
        <rFont val="Helvetica"/>
      </rPr>
      <t xml:space="preserve"> for our model to enable a non-zero cost for model which will show the value calculation at non-zero, avoiding participant confusion if a ZERO cost was shown for cost lever.</t>
    </r>
  </si>
  <si>
    <r>
      <rPr>
        <b/>
        <sz val="11"/>
        <color rgb="FF000000"/>
        <rFont val="Helvetica"/>
      </rPr>
      <t>$8.81</t>
    </r>
    <r>
      <rPr>
        <sz val="11"/>
        <color indexed="8"/>
        <rFont val="Helvetica"/>
      </rPr>
      <t xml:space="preserve"> is used for our model.  We averaged cost of the main providers: CLEAR ($189/year), TSA Pre-Check ($78/5 years or $15.60/year) and Global Entry ($100/5 years or $20.00/year) averaging 8.5 business trips per year to equate to </t>
    </r>
    <r>
      <rPr>
        <b/>
        <sz val="11"/>
        <color rgb="FF000000"/>
        <rFont val="Helvetica"/>
      </rPr>
      <t>$8.81.</t>
    </r>
  </si>
  <si>
    <r>
      <rPr>
        <b/>
        <u/>
        <sz val="14"/>
        <color rgb="FF000000"/>
        <rFont val="Helvetica"/>
      </rPr>
      <t>ON-TRIP</t>
    </r>
    <r>
      <rPr>
        <b/>
        <sz val="11"/>
        <color rgb="FF000000"/>
        <rFont val="Helvetica"/>
      </rPr>
      <t xml:space="preserve">: </t>
    </r>
    <r>
      <rPr>
        <b/>
        <sz val="12"/>
        <color rgb="FF000000"/>
        <rFont val="Helvetica"/>
      </rPr>
      <t>Access security help if needed:</t>
    </r>
    <r>
      <rPr>
        <sz val="11"/>
        <color indexed="8"/>
        <rFont val="Helvetica"/>
      </rPr>
      <t xml:space="preserve">
- One provider has a free webpage to get basic safety/security information including current alerts
- Providers often offer this service as a part of a larger service, but ~$6K for this PLUS the informational service referenced in the "PRE-TRIP" calculation.
- Assistance is most often priced on either the total number of employees or the total number in the traveling population.
- Assistance is most often included in a BTA or TRM insurance policy, and that 95% of "help needed" is health-related (not safety or security).
- This cost element EXCLUDES kidnap, extraction, etc. unless explicitly stated in the policy. 
- Assistance is capitated for the population on an annual basis or if insurance, for the policy period.
- Amount estimated: With $0 (requires travelers to do the work) to $4K for "push" notifications (which is MOST often part of a larger service), our model estimates this at </t>
    </r>
    <r>
      <rPr>
        <b/>
        <sz val="11"/>
        <color rgb="FF000000"/>
        <rFont val="Helvetica"/>
      </rPr>
      <t>$6.00</t>
    </r>
    <r>
      <rPr>
        <sz val="11"/>
        <color indexed="8"/>
        <rFont val="Helvetica"/>
      </rPr>
      <t xml:space="preserve"> per security briefing (estimated annual cost of $6000 divided by 1000 average number of briefings).</t>
    </r>
  </si>
  <si>
    <r>
      <rPr>
        <b/>
        <u/>
        <sz val="14"/>
        <color rgb="FF000000"/>
        <rFont val="Helvetica"/>
      </rPr>
      <t>POST-TRIP</t>
    </r>
    <r>
      <rPr>
        <sz val="11"/>
        <color indexed="8"/>
        <rFont val="Helvetica"/>
      </rPr>
      <t xml:space="preserve">: </t>
    </r>
    <r>
      <rPr>
        <b/>
        <sz val="12"/>
        <color rgb="FF000000"/>
        <rFont val="Helvetica"/>
      </rPr>
      <t>The time needed to complete an expense report was reduced to 4 or less minutes:</t>
    </r>
    <r>
      <rPr>
        <sz val="11"/>
        <color indexed="8"/>
        <rFont val="Helvetica"/>
      </rPr>
      <t xml:space="preserve">
- 20 minutes is the average time to prepare.  A reduction to 4 minutes is an 80% reduction, requiring both configuration and policy changes, which may create additional risks.
- </t>
    </r>
    <r>
      <rPr>
        <b/>
        <sz val="11"/>
        <color rgb="FF000000"/>
        <rFont val="Helvetica"/>
      </rPr>
      <t>$4333</t>
    </r>
    <r>
      <rPr>
        <sz val="11"/>
        <color indexed="8"/>
        <rFont val="Helvetica"/>
      </rPr>
      <t xml:space="preserve"> per year (</t>
    </r>
    <r>
      <rPr>
        <sz val="11"/>
        <color rgb="FF000000"/>
        <rFont val="Helvetica"/>
      </rPr>
      <t>$10K</t>
    </r>
    <r>
      <rPr>
        <sz val="11"/>
        <color indexed="8"/>
        <rFont val="Helvetica"/>
      </rPr>
      <t xml:space="preserve"> configuration change cost amortized over 3 years to better compute an annual cost)
- </t>
    </r>
    <r>
      <rPr>
        <b/>
        <sz val="11"/>
        <color rgb="FF000000"/>
        <rFont val="Helvetica"/>
      </rPr>
      <t>$25K</t>
    </r>
    <r>
      <rPr>
        <sz val="11"/>
        <color indexed="8"/>
        <rFont val="Helvetica"/>
      </rPr>
      <t xml:space="preserve"> (5% estimated risk of new fraud with more auto approvals and less auditing, for an average of $500K in expense 
- </t>
    </r>
    <r>
      <rPr>
        <b/>
        <sz val="11"/>
        <color rgb="FF000000"/>
        <rFont val="Helvetica"/>
      </rPr>
      <t>$5,250</t>
    </r>
    <r>
      <rPr>
        <sz val="11"/>
        <color indexed="8"/>
        <rFont val="Helvetica"/>
      </rPr>
      <t xml:space="preserve"> (Average VAT is 21%, but only assuming 5% of $500K in expense reports)
- </t>
    </r>
    <r>
      <rPr>
        <b/>
        <sz val="11"/>
        <color rgb="FF000000"/>
        <rFont val="Helvetica"/>
      </rPr>
      <t xml:space="preserve">$34,583 </t>
    </r>
    <r>
      <rPr>
        <sz val="11"/>
        <color rgb="FF000000"/>
        <rFont val="Helvetica"/>
      </rPr>
      <t xml:space="preserve">(sum of </t>
    </r>
    <r>
      <rPr>
        <sz val="11"/>
        <color indexed="8"/>
        <rFont val="Helvetica"/>
      </rPr>
      <t xml:space="preserve">above ), over an average of 51K annual expense reports, estimates </t>
    </r>
    <r>
      <rPr>
        <b/>
        <sz val="11"/>
        <color rgb="FF000000"/>
        <rFont val="Helvetica"/>
      </rPr>
      <t>$0.68</t>
    </r>
  </si>
  <si>
    <r>
      <rPr>
        <sz val="16"/>
        <color rgb="FF000000"/>
        <rFont val="Wingdings"/>
        <charset val="2"/>
      </rPr>
      <t xml:space="preserve">ü </t>
    </r>
    <r>
      <rPr>
        <sz val="16"/>
        <color rgb="FF000000"/>
        <rFont val="Helvetica"/>
      </rPr>
      <t xml:space="preserve">Amounts in the "Your Transaction" column are </t>
    </r>
    <r>
      <rPr>
        <i/>
        <sz val="16"/>
        <color rgb="FF000000"/>
        <rFont val="Helvetica"/>
      </rPr>
      <t>EXAMPLE</t>
    </r>
    <r>
      <rPr>
        <sz val="16"/>
        <color rgb="FF000000"/>
        <rFont val="Helvetica"/>
      </rPr>
      <t xml:space="preserve"> transactions only and should be changed to the organization's specific transactions.</t>
    </r>
  </si>
  <si>
    <r>
      <rPr>
        <b/>
        <u/>
        <sz val="14"/>
        <color rgb="FF000000"/>
        <rFont val="Helvetica"/>
      </rPr>
      <t>POST-TRIP</t>
    </r>
    <r>
      <rPr>
        <sz val="11"/>
        <color indexed="8"/>
        <rFont val="Helvetica"/>
      </rPr>
      <t xml:space="preserve">: </t>
    </r>
    <r>
      <rPr>
        <b/>
        <sz val="12"/>
        <color rgb="FF000000"/>
        <rFont val="Helvetica"/>
      </rPr>
      <t>Your corporate credit card is paid by the company once your expense report is approved instead of having to pay the corporate credit card company directly:</t>
    </r>
    <r>
      <rPr>
        <sz val="11"/>
        <color indexed="8"/>
        <rFont val="Helvetica"/>
      </rPr>
      <t xml:space="preserve">
- Average of $3K implementation per region
- Average of 4 regions (global)
- One time fee of $4K - making 3 year fees $40K
- Amortized over 3 years, and over 51K annual expense reports
- </t>
    </r>
    <r>
      <rPr>
        <b/>
        <sz val="11"/>
        <color rgb="FF000000"/>
        <rFont val="Helvetica"/>
      </rPr>
      <t xml:space="preserve">$0.03 </t>
    </r>
    <r>
      <rPr>
        <sz val="11"/>
        <color rgb="FF000000"/>
        <rFont val="Helvetica"/>
      </rPr>
      <t>used for the model.</t>
    </r>
  </si>
  <si>
    <r>
      <rPr>
        <b/>
        <u/>
        <sz val="14"/>
        <color rgb="FF000000"/>
        <rFont val="Helvetica"/>
      </rPr>
      <t>POST-TRIP</t>
    </r>
    <r>
      <rPr>
        <sz val="11"/>
        <color indexed="8"/>
        <rFont val="Helvetica"/>
      </rPr>
      <t xml:space="preserve">: </t>
    </r>
    <r>
      <rPr>
        <b/>
        <sz val="12"/>
        <color rgb="FF000000"/>
        <rFont val="Helvetica"/>
      </rPr>
      <t>Your receipts are auto-populated from the credit card charges instead of having to upload pictures and .pdf files to the expense report:</t>
    </r>
    <r>
      <rPr>
        <sz val="11"/>
        <color indexed="8"/>
        <rFont val="Helvetica"/>
      </rPr>
      <t xml:space="preserve">
- Only valid in US for IRS receipt acceptance (exception required for hotel folio details)
- Average of $3K implementation for US only (see above)
- One time fee of $4k - making 3 year fees $13K
- Amortized over 3 years, and over 30K annual expense reports (51K was global estimate, 30K for US only)
- </t>
    </r>
    <r>
      <rPr>
        <b/>
        <sz val="11"/>
        <color rgb="FF000000"/>
        <rFont val="Helvetica"/>
      </rPr>
      <t xml:space="preserve">$0.04 </t>
    </r>
    <r>
      <rPr>
        <sz val="11"/>
        <color rgb="FF000000"/>
        <rFont val="Helvetica"/>
      </rPr>
      <t>used for the model.</t>
    </r>
  </si>
  <si>
    <r>
      <rPr>
        <sz val="16"/>
        <color rgb="FF000000"/>
        <rFont val="Wingdings"/>
        <charset val="2"/>
      </rPr>
      <t xml:space="preserve">ü </t>
    </r>
    <r>
      <rPr>
        <sz val="16"/>
        <color rgb="FF000000"/>
        <rFont val="Helvetica"/>
      </rPr>
      <t>Users can ONLY make changes to 2 columns.
       - Column "Cost" and "Your Transactions" (highlighted in grey color) on the "</t>
    </r>
    <r>
      <rPr>
        <u/>
        <sz val="16"/>
        <color rgb="FF000000"/>
        <rFont val="Helvetica"/>
      </rPr>
      <t>Base Model Cost Suppor</t>
    </r>
    <r>
      <rPr>
        <sz val="16"/>
        <color rgb="FF000000"/>
        <rFont val="Helvetica"/>
      </rPr>
      <t>t" tab.
       - Any changes made to these 2 columns are automatically included in the calculations on the "Calculator"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</si>
</sst>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32">
    <font>
      <sz val="11"/>
      <color indexed="8"/>
      <name val="Calibri"/>
      <family val="2"/>
    </font>
    <font>
      <sz val="11"/>
      <color theme="0"/>
      <name val="Calibri"/>
      <family val="2"/>
      <scheme val="minor"/>
    </font>
    <font>
      <sz val="11"/>
      <color indexed="8"/>
      <name val="Calibri"/>
      <family val="2"/>
    </font>
    <font>
      <sz val="12"/>
      <color indexed="8"/>
      <name val="Helvetica"/>
    </font>
    <font>
      <u/>
      <sz val="11"/>
      <color theme="10"/>
      <name val="Calibri"/>
      <family val="2"/>
    </font>
    <font>
      <sz val="16"/>
      <color rgb="FF000000"/>
      <name val="Wingdings"/>
      <charset val="2"/>
    </font>
    <font>
      <sz val="16"/>
      <color rgb="FF000000"/>
      <name val="Helvetica"/>
    </font>
    <font>
      <sz val="16"/>
      <color rgb="FF000000"/>
      <name val="Helvetica"/>
      <charset val="2"/>
    </font>
    <font>
      <sz val="16"/>
      <color indexed="8"/>
      <name val="Helvetica"/>
    </font>
    <font>
      <sz val="16"/>
      <color indexed="8"/>
      <name val="Wingdings"/>
      <charset val="2"/>
    </font>
    <font>
      <sz val="16"/>
      <color indexed="8"/>
      <name val="Helvetica"/>
      <charset val="2"/>
    </font>
    <font>
      <b/>
      <u/>
      <sz val="20"/>
      <color rgb="FF000000"/>
      <name val="Helvetica"/>
    </font>
    <font>
      <b/>
      <u/>
      <sz val="20"/>
      <color indexed="8"/>
      <name val="Helvetica"/>
    </font>
    <font>
      <sz val="11"/>
      <color theme="0"/>
      <name val="Helvetica"/>
    </font>
    <font>
      <u/>
      <sz val="12"/>
      <color theme="10"/>
      <name val="Helvetica"/>
    </font>
    <font>
      <b/>
      <sz val="16"/>
      <color theme="0"/>
      <name val="Helvetica"/>
    </font>
    <font>
      <sz val="11"/>
      <color indexed="8"/>
      <name val="Helvetica"/>
    </font>
    <font>
      <b/>
      <sz val="11"/>
      <color indexed="8"/>
      <name val="Helvetica"/>
    </font>
    <font>
      <b/>
      <sz val="11"/>
      <color rgb="FF000000"/>
      <name val="Helvetica"/>
    </font>
    <font>
      <sz val="11"/>
      <color rgb="FF000000"/>
      <name val="Helvetica"/>
    </font>
    <font>
      <b/>
      <sz val="16"/>
      <color indexed="8"/>
      <name val="Helvetica"/>
    </font>
    <font>
      <b/>
      <u/>
      <sz val="14"/>
      <color rgb="FF000000"/>
      <name val="Helvetica"/>
    </font>
    <font>
      <b/>
      <sz val="12"/>
      <color indexed="8"/>
      <name val="Helvetica"/>
    </font>
    <font>
      <b/>
      <sz val="24"/>
      <color theme="0"/>
      <name val="Helvetica"/>
    </font>
    <font>
      <b/>
      <sz val="14"/>
      <color theme="0"/>
      <name val="Helvetica"/>
    </font>
    <font>
      <sz val="14"/>
      <color indexed="8"/>
      <name val="Helvetica"/>
    </font>
    <font>
      <b/>
      <sz val="14"/>
      <color rgb="FF000000"/>
      <name val="Helvetica"/>
    </font>
    <font>
      <b/>
      <sz val="12"/>
      <color rgb="FF000000"/>
      <name val="Helvetica"/>
    </font>
    <font>
      <sz val="12"/>
      <color rgb="FF000000"/>
      <name val="Helvetica"/>
    </font>
    <font>
      <sz val="10"/>
      <color indexed="8"/>
      <name val="Helvetica"/>
    </font>
    <font>
      <u/>
      <sz val="16"/>
      <color rgb="FF000000"/>
      <name val="Helvetica"/>
    </font>
    <font>
      <i/>
      <sz val="16"/>
      <color rgb="FF000000"/>
      <name val="Helvetica"/>
    </font>
  </fonts>
  <fills count="11">
    <fill>
      <patternFill patternType="none"/>
    </fill>
    <fill>
      <patternFill patternType="gray125"/>
    </fill>
    <fill>
      <patternFill patternType="solid">
        <fgColor theme="4" tint="0.39997558519241921"/>
        <bgColor indexed="64"/>
      </patternFill>
    </fill>
    <fill>
      <patternFill patternType="solid">
        <fgColor theme="9"/>
        <bgColor indexed="64"/>
      </patternFill>
    </fill>
    <fill>
      <patternFill patternType="solid">
        <fgColor theme="1"/>
        <bgColor indexed="64"/>
      </patternFill>
    </fill>
    <fill>
      <patternFill patternType="solid">
        <fgColor theme="0" tint="-0.14999847407452621"/>
        <bgColor indexed="64"/>
      </patternFill>
    </fill>
    <fill>
      <patternFill patternType="solid">
        <fgColor theme="4"/>
        <bgColor indexed="64"/>
      </patternFill>
    </fill>
    <fill>
      <patternFill patternType="solid">
        <fgColor theme="0" tint="-4.9989318521683403E-2"/>
        <bgColor indexed="64"/>
      </patternFill>
    </fill>
    <fill>
      <patternFill patternType="solid">
        <fgColor theme="0"/>
        <bgColor indexed="64"/>
      </patternFill>
    </fill>
    <fill>
      <patternFill patternType="solid">
        <fgColor rgb="FFE7C535"/>
        <bgColor indexed="64"/>
      </patternFill>
    </fill>
    <fill>
      <patternFill patternType="solid">
        <fgColor theme="8"/>
        <bgColor indexed="64"/>
      </patternFill>
    </fill>
  </fills>
  <borders count="18">
    <border>
      <left/>
      <right/>
      <top/>
      <bottom/>
      <diagonal/>
    </border>
    <border>
      <left style="thin">
        <color rgb="FF808080"/>
      </left>
      <right style="thin">
        <color rgb="FF808080"/>
      </right>
      <top style="thin">
        <color rgb="FF808080"/>
      </top>
      <bottom style="thin">
        <color rgb="FF808080"/>
      </bottom>
      <diagonal/>
    </border>
    <border>
      <left style="thin">
        <color rgb="FF808080"/>
      </left>
      <right/>
      <top/>
      <bottom style="thin">
        <color rgb="FF808080"/>
      </bottom>
      <diagonal/>
    </border>
    <border>
      <left style="thin">
        <color rgb="FF808080"/>
      </left>
      <right style="thin">
        <color rgb="FF808080"/>
      </right>
      <top style="thin">
        <color rgb="FF808080"/>
      </top>
      <bottom style="thin">
        <color indexed="64"/>
      </bottom>
      <diagonal/>
    </border>
    <border>
      <left style="thin">
        <color rgb="FF808080"/>
      </left>
      <right/>
      <top style="thin">
        <color rgb="FF808080"/>
      </top>
      <bottom style="thin">
        <color rgb="FF808080"/>
      </bottom>
      <diagonal/>
    </border>
    <border>
      <left style="thin">
        <color rgb="FF808080"/>
      </left>
      <right/>
      <top style="thin">
        <color rgb="FF808080"/>
      </top>
      <bottom style="thin">
        <color indexed="64"/>
      </bottom>
      <diagonal/>
    </border>
    <border>
      <left style="thin">
        <color rgb="FF808080"/>
      </left>
      <right style="thin">
        <color indexed="64"/>
      </right>
      <top style="thin">
        <color rgb="FF808080"/>
      </top>
      <bottom style="thin">
        <color indexed="64"/>
      </bottom>
      <diagonal/>
    </border>
    <border>
      <left style="thin">
        <color rgb="FF808080"/>
      </left>
      <right style="thin">
        <color indexed="64"/>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right/>
      <top style="thin">
        <color rgb="FF808080"/>
      </top>
      <bottom style="thin">
        <color indexed="64"/>
      </bottom>
      <diagonal/>
    </border>
    <border>
      <left/>
      <right style="thin">
        <color rgb="FF808080"/>
      </right>
      <top style="thin">
        <color rgb="FF808080"/>
      </top>
      <bottom style="thin">
        <color indexed="64"/>
      </bottom>
      <diagonal/>
    </border>
    <border>
      <left style="thin">
        <color rgb="FF808080"/>
      </left>
      <right style="thin">
        <color rgb="FF808080"/>
      </right>
      <top/>
      <bottom style="thin">
        <color rgb="FF80808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808080"/>
      </left>
      <right style="thin">
        <color indexed="64"/>
      </right>
      <top/>
      <bottom style="thin">
        <color rgb="FF808080"/>
      </bottom>
      <diagonal/>
    </border>
    <border>
      <left style="thin">
        <color rgb="FF808080"/>
      </left>
      <right style="thin">
        <color indexed="64"/>
      </right>
      <top style="thin">
        <color rgb="FF808080"/>
      </top>
      <bottom/>
      <diagonal/>
    </border>
  </borders>
  <cellStyleXfs count="3">
    <xf numFmtId="0" fontId="0" fillId="0" borderId="1"/>
    <xf numFmtId="44" fontId="2" fillId="0" borderId="0" applyFont="0" applyFill="0" applyBorder="0" applyAlignment="0" applyProtection="0"/>
    <xf numFmtId="0" fontId="4" fillId="0" borderId="1" applyNumberFormat="0" applyFill="0" applyBorder="0" applyAlignment="0" applyProtection="0"/>
  </cellStyleXfs>
  <cellXfs count="84">
    <xf numFmtId="0" fontId="0" fillId="0" borderId="1" xfId="0"/>
    <xf numFmtId="0" fontId="0" fillId="8" borderId="0" xfId="0" applyFill="1" applyBorder="1"/>
    <xf numFmtId="0" fontId="0" fillId="9" borderId="0" xfId="0" applyFill="1" applyBorder="1"/>
    <xf numFmtId="0" fontId="1" fillId="8" borderId="0" xfId="0" applyFont="1" applyFill="1" applyBorder="1"/>
    <xf numFmtId="0" fontId="4" fillId="4" borderId="0" xfId="2" applyFill="1" applyBorder="1"/>
    <xf numFmtId="0" fontId="3" fillId="8" borderId="0" xfId="0" applyFont="1" applyFill="1" applyBorder="1"/>
    <xf numFmtId="0" fontId="7" fillId="10" borderId="14" xfId="0" applyFont="1" applyFill="1" applyBorder="1" applyAlignment="1">
      <alignment horizontal="left" vertical="top" wrapText="1"/>
    </xf>
    <xf numFmtId="0" fontId="7" fillId="10" borderId="15" xfId="0" applyFont="1" applyFill="1" applyBorder="1" applyAlignment="1">
      <alignment horizontal="left" vertical="top" wrapText="1"/>
    </xf>
    <xf numFmtId="0" fontId="10" fillId="2" borderId="14" xfId="0" applyFont="1" applyFill="1" applyBorder="1" applyAlignment="1">
      <alignment wrapText="1"/>
    </xf>
    <xf numFmtId="0" fontId="10" fillId="2" borderId="15" xfId="0" applyFont="1" applyFill="1" applyBorder="1" applyAlignment="1">
      <alignment wrapText="1"/>
    </xf>
    <xf numFmtId="0" fontId="7" fillId="4" borderId="14" xfId="0" applyFont="1" applyFill="1" applyBorder="1" applyAlignment="1">
      <alignment horizontal="left" vertical="top" wrapText="1"/>
    </xf>
    <xf numFmtId="0" fontId="11" fillId="10" borderId="13" xfId="0" applyFont="1" applyFill="1" applyBorder="1" applyAlignment="1">
      <alignment horizontal="left" vertical="top" wrapText="1"/>
    </xf>
    <xf numFmtId="0" fontId="12" fillId="2" borderId="13" xfId="0" applyFont="1" applyFill="1" applyBorder="1" applyAlignment="1">
      <alignment wrapText="1"/>
    </xf>
    <xf numFmtId="0" fontId="13" fillId="4" borderId="0" xfId="0" applyFont="1" applyFill="1" applyBorder="1"/>
    <xf numFmtId="0" fontId="13" fillId="4" borderId="0" xfId="0" applyFont="1" applyFill="1" applyBorder="1" applyAlignment="1">
      <alignment wrapText="1"/>
    </xf>
    <xf numFmtId="0" fontId="14" fillId="4" borderId="0" xfId="2" applyFont="1" applyFill="1" applyBorder="1" applyAlignment="1">
      <alignment wrapText="1"/>
    </xf>
    <xf numFmtId="0" fontId="13" fillId="8" borderId="0" xfId="0" applyFont="1" applyFill="1" applyBorder="1"/>
    <xf numFmtId="0" fontId="15" fillId="3" borderId="1" xfId="0" applyFont="1" applyFill="1" applyAlignment="1">
      <alignment wrapText="1"/>
    </xf>
    <xf numFmtId="0" fontId="15" fillId="6" borderId="1" xfId="0" applyFont="1" applyFill="1" applyAlignment="1">
      <alignment wrapText="1"/>
    </xf>
    <xf numFmtId="0" fontId="13" fillId="3" borderId="1" xfId="0" applyFont="1" applyFill="1" applyAlignment="1">
      <alignment horizontal="center"/>
    </xf>
    <xf numFmtId="0" fontId="15" fillId="4" borderId="1" xfId="0" applyFont="1" applyFill="1" applyAlignment="1">
      <alignment wrapText="1"/>
    </xf>
    <xf numFmtId="0" fontId="13" fillId="3" borderId="1" xfId="0" applyFont="1" applyFill="1" applyAlignment="1">
      <alignment horizontal="center" wrapText="1"/>
    </xf>
    <xf numFmtId="0" fontId="16" fillId="8" borderId="0" xfId="0" applyFont="1" applyFill="1" applyBorder="1"/>
    <xf numFmtId="0" fontId="16" fillId="0" borderId="1" xfId="0" applyFont="1" applyAlignment="1">
      <alignment horizontal="left"/>
    </xf>
    <xf numFmtId="0" fontId="16" fillId="0" borderId="1" xfId="0" applyFont="1" applyAlignment="1">
      <alignment wrapText="1"/>
    </xf>
    <xf numFmtId="0" fontId="16" fillId="3" borderId="1" xfId="0" applyFont="1" applyFill="1" applyAlignment="1">
      <alignment horizontal="center"/>
    </xf>
    <xf numFmtId="0" fontId="16" fillId="3" borderId="1" xfId="0" applyFont="1" applyFill="1" applyAlignment="1">
      <alignment horizontal="center" wrapText="1"/>
    </xf>
    <xf numFmtId="0" fontId="16" fillId="0" borderId="7" xfId="0" applyFont="1" applyBorder="1" applyAlignment="1">
      <alignment wrapText="1"/>
    </xf>
    <xf numFmtId="44" fontId="16" fillId="8" borderId="0" xfId="1" applyFont="1" applyFill="1" applyBorder="1"/>
    <xf numFmtId="44" fontId="16" fillId="8" borderId="0" xfId="0" applyNumberFormat="1" applyFont="1" applyFill="1" applyBorder="1"/>
    <xf numFmtId="0" fontId="16" fillId="0" borderId="1" xfId="0" applyFont="1"/>
    <xf numFmtId="0" fontId="16" fillId="0" borderId="1" xfId="0" applyFont="1" applyAlignment="1">
      <alignment horizontal="center"/>
    </xf>
    <xf numFmtId="0" fontId="20" fillId="7" borderId="9" xfId="0" applyFont="1" applyFill="1" applyBorder="1" applyAlignment="1">
      <alignment horizontal="left" wrapText="1"/>
    </xf>
    <xf numFmtId="0" fontId="16" fillId="3" borderId="3" xfId="0" applyFont="1" applyFill="1" applyBorder="1" applyAlignment="1">
      <alignment horizontal="center" wrapText="1"/>
    </xf>
    <xf numFmtId="0" fontId="16" fillId="8" borderId="0" xfId="0" applyFont="1" applyFill="1" applyBorder="1" applyAlignment="1">
      <alignment wrapText="1"/>
    </xf>
    <xf numFmtId="0" fontId="16" fillId="8" borderId="0" xfId="0" applyFont="1" applyFill="1" applyBorder="1" applyAlignment="1">
      <alignment horizontal="center"/>
    </xf>
    <xf numFmtId="0" fontId="16" fillId="8" borderId="0" xfId="0" applyFont="1" applyFill="1" applyBorder="1" applyAlignment="1">
      <alignment horizontal="center" wrapText="1"/>
    </xf>
    <xf numFmtId="0" fontId="16" fillId="9" borderId="0" xfId="0" applyFont="1" applyFill="1" applyBorder="1"/>
    <xf numFmtId="0" fontId="16" fillId="9" borderId="0" xfId="0" applyFont="1" applyFill="1" applyBorder="1" applyAlignment="1">
      <alignment wrapText="1"/>
    </xf>
    <xf numFmtId="0" fontId="15" fillId="4" borderId="12" xfId="0" applyFont="1" applyFill="1" applyBorder="1" applyAlignment="1">
      <alignment wrapText="1"/>
    </xf>
    <xf numFmtId="0" fontId="24" fillId="4" borderId="12" xfId="0" applyFont="1" applyFill="1" applyBorder="1" applyAlignment="1">
      <alignment horizontal="center"/>
    </xf>
    <xf numFmtId="0" fontId="24" fillId="4" borderId="12" xfId="0" applyFont="1" applyFill="1" applyBorder="1" applyAlignment="1">
      <alignment horizontal="center" wrapText="1"/>
    </xf>
    <xf numFmtId="0" fontId="25" fillId="3" borderId="12" xfId="0" applyFont="1" applyFill="1" applyBorder="1"/>
    <xf numFmtId="0" fontId="24" fillId="4" borderId="2" xfId="0" applyFont="1" applyFill="1" applyBorder="1" applyAlignment="1">
      <alignment horizontal="center" wrapText="1"/>
    </xf>
    <xf numFmtId="0" fontId="16" fillId="0" borderId="3" xfId="0" applyFont="1" applyBorder="1" applyAlignment="1">
      <alignment wrapText="1"/>
    </xf>
    <xf numFmtId="0" fontId="16" fillId="3" borderId="1" xfId="0" applyFont="1" applyFill="1"/>
    <xf numFmtId="3" fontId="23" fillId="4" borderId="3" xfId="0" applyNumberFormat="1" applyFont="1" applyFill="1" applyBorder="1" applyAlignment="1">
      <alignment horizontal="center"/>
    </xf>
    <xf numFmtId="3" fontId="22" fillId="5" borderId="1" xfId="0" applyNumberFormat="1" applyFont="1" applyFill="1" applyAlignment="1" applyProtection="1">
      <alignment horizontal="center"/>
      <protection locked="0"/>
    </xf>
    <xf numFmtId="164" fontId="16" fillId="8" borderId="0" xfId="0" applyNumberFormat="1" applyFont="1" applyFill="1" applyBorder="1"/>
    <xf numFmtId="0" fontId="17" fillId="8" borderId="0" xfId="0" applyFont="1" applyFill="1" applyBorder="1" applyAlignment="1">
      <alignment horizontal="center"/>
    </xf>
    <xf numFmtId="0" fontId="24" fillId="6" borderId="1" xfId="0" applyFont="1" applyFill="1" applyAlignment="1">
      <alignment horizontal="center"/>
    </xf>
    <xf numFmtId="0" fontId="24" fillId="6" borderId="1" xfId="0" applyFont="1" applyFill="1" applyAlignment="1">
      <alignment horizontal="center" wrapText="1"/>
    </xf>
    <xf numFmtId="0" fontId="29" fillId="0" borderId="6" xfId="0" applyFont="1" applyBorder="1" applyAlignment="1">
      <alignment wrapText="1"/>
    </xf>
    <xf numFmtId="0" fontId="29" fillId="0" borderId="7" xfId="0" applyFont="1" applyBorder="1" applyAlignment="1">
      <alignment wrapText="1"/>
    </xf>
    <xf numFmtId="164" fontId="17" fillId="0" borderId="1" xfId="0" applyNumberFormat="1" applyFont="1" applyAlignment="1">
      <alignment horizontal="center"/>
    </xf>
    <xf numFmtId="1" fontId="17" fillId="0" borderId="1" xfId="0" applyNumberFormat="1" applyFont="1" applyAlignment="1">
      <alignment horizontal="center"/>
    </xf>
    <xf numFmtId="3" fontId="22" fillId="0" borderId="1" xfId="0" applyNumberFormat="1" applyFont="1" applyAlignment="1">
      <alignment horizontal="center"/>
    </xf>
    <xf numFmtId="165" fontId="22" fillId="0" borderId="7" xfId="0" applyNumberFormat="1" applyFont="1" applyBorder="1" applyAlignment="1">
      <alignment horizontal="center"/>
    </xf>
    <xf numFmtId="0" fontId="24" fillId="4" borderId="16" xfId="0" applyFont="1" applyFill="1" applyBorder="1" applyAlignment="1">
      <alignment horizontal="center" wrapText="1"/>
    </xf>
    <xf numFmtId="165" fontId="23" fillId="4" borderId="6" xfId="0" applyNumberFormat="1" applyFont="1" applyFill="1" applyBorder="1" applyAlignment="1">
      <alignment horizontal="center"/>
    </xf>
    <xf numFmtId="164" fontId="17" fillId="5" borderId="1" xfId="0" applyNumberFormat="1" applyFont="1" applyFill="1" applyAlignment="1" applyProtection="1">
      <alignment horizontal="center"/>
      <protection locked="0"/>
    </xf>
    <xf numFmtId="0" fontId="16" fillId="0" borderId="17" xfId="0" applyFont="1" applyBorder="1" applyAlignment="1">
      <alignment wrapText="1"/>
    </xf>
    <xf numFmtId="0" fontId="16" fillId="7" borderId="5" xfId="0" applyFont="1" applyFill="1" applyBorder="1" applyAlignment="1">
      <alignment horizontal="left" wrapText="1"/>
    </xf>
    <xf numFmtId="0" fontId="16" fillId="7" borderId="10" xfId="0" applyFont="1" applyFill="1" applyBorder="1" applyAlignment="1">
      <alignment horizontal="left" wrapText="1"/>
    </xf>
    <xf numFmtId="0" fontId="16" fillId="7" borderId="11" xfId="0" applyFont="1" applyFill="1" applyBorder="1" applyAlignment="1">
      <alignment horizontal="left" wrapText="1"/>
    </xf>
    <xf numFmtId="0" fontId="20" fillId="7" borderId="4" xfId="0" applyFont="1" applyFill="1" applyBorder="1" applyAlignment="1">
      <alignment horizontal="left" wrapText="1"/>
    </xf>
    <xf numFmtId="0" fontId="20" fillId="7" borderId="8" xfId="0" applyFont="1" applyFill="1" applyBorder="1" applyAlignment="1">
      <alignment horizontal="left" wrapText="1"/>
    </xf>
    <xf numFmtId="0" fontId="20" fillId="7" borderId="9" xfId="0" applyFont="1" applyFill="1" applyBorder="1" applyAlignment="1">
      <alignment horizontal="left" wrapText="1"/>
    </xf>
    <xf numFmtId="0" fontId="3" fillId="7" borderId="4" xfId="0" applyFont="1" applyFill="1" applyBorder="1" applyAlignment="1">
      <alignment horizontal="left" wrapText="1"/>
    </xf>
    <xf numFmtId="0" fontId="3" fillId="7" borderId="8" xfId="0" applyFont="1" applyFill="1" applyBorder="1" applyAlignment="1">
      <alignment horizontal="left" wrapText="1"/>
    </xf>
    <xf numFmtId="0" fontId="3" fillId="7" borderId="9" xfId="0" applyFont="1" applyFill="1" applyBorder="1" applyAlignment="1">
      <alignment horizontal="left" wrapText="1"/>
    </xf>
    <xf numFmtId="0" fontId="16" fillId="7" borderId="4" xfId="0" applyFont="1" applyFill="1" applyBorder="1" applyAlignment="1">
      <alignment horizontal="left" wrapText="1"/>
    </xf>
    <xf numFmtId="0" fontId="16" fillId="7" borderId="8" xfId="0" applyFont="1" applyFill="1" applyBorder="1" applyAlignment="1">
      <alignment horizontal="left" wrapText="1"/>
    </xf>
    <xf numFmtId="0" fontId="16" fillId="7" borderId="9" xfId="0" applyFont="1" applyFill="1" applyBorder="1" applyAlignment="1">
      <alignment horizontal="left" wrapText="1"/>
    </xf>
    <xf numFmtId="0" fontId="14" fillId="4" borderId="0" xfId="2" applyFont="1" applyFill="1" applyBorder="1" applyAlignment="1">
      <alignment horizontal="left" wrapText="1"/>
    </xf>
    <xf numFmtId="0" fontId="16" fillId="0" borderId="4" xfId="0" applyFont="1" applyBorder="1" applyAlignment="1">
      <alignment horizontal="left" wrapText="1"/>
    </xf>
    <xf numFmtId="0" fontId="16" fillId="0" borderId="8" xfId="0" applyFont="1" applyBorder="1" applyAlignment="1">
      <alignment horizontal="left" wrapText="1"/>
    </xf>
    <xf numFmtId="0" fontId="16" fillId="0" borderId="9" xfId="0" applyFont="1" applyBorder="1" applyAlignment="1">
      <alignment horizontal="left" wrapText="1"/>
    </xf>
    <xf numFmtId="0" fontId="23" fillId="4" borderId="5" xfId="0" applyFont="1" applyFill="1" applyBorder="1" applyAlignment="1">
      <alignment horizontal="center"/>
    </xf>
    <xf numFmtId="0" fontId="23" fillId="4" borderId="10" xfId="0" applyFont="1" applyFill="1" applyBorder="1" applyAlignment="1">
      <alignment horizontal="center"/>
    </xf>
    <xf numFmtId="0" fontId="23" fillId="4" borderId="11" xfId="0" applyFont="1" applyFill="1" applyBorder="1" applyAlignment="1">
      <alignment horizontal="center"/>
    </xf>
    <xf numFmtId="0" fontId="14" fillId="4" borderId="0" xfId="2" applyFont="1" applyFill="1" applyBorder="1" applyAlignment="1" applyProtection="1">
      <alignment horizontal="center"/>
    </xf>
    <xf numFmtId="0" fontId="24" fillId="4" borderId="12" xfId="0" applyFont="1" applyFill="1" applyBorder="1" applyAlignment="1" applyProtection="1">
      <alignment horizontal="center" wrapText="1"/>
    </xf>
    <xf numFmtId="9" fontId="17" fillId="0" borderId="1" xfId="0" applyNumberFormat="1" applyFont="1" applyFill="1" applyAlignment="1" applyProtection="1">
      <alignment horizontal="center"/>
    </xf>
  </cellXfs>
  <cellStyles count="3">
    <cellStyle name="Currency 2" xfId="1" xr:uid="{E2F30E47-B3EB-48A4-A5AC-B838230F721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63499</xdr:rowOff>
    </xdr:from>
    <xdr:to>
      <xdr:col>0</xdr:col>
      <xdr:colOff>3926417</xdr:colOff>
      <xdr:row>0</xdr:row>
      <xdr:rowOff>828675</xdr:rowOff>
    </xdr:to>
    <xdr:pic>
      <xdr:nvPicPr>
        <xdr:cNvPr id="2" name="Picture 1">
          <a:extLst>
            <a:ext uri="{FF2B5EF4-FFF2-40B4-BE49-F238E27FC236}">
              <a16:creationId xmlns:a16="http://schemas.microsoft.com/office/drawing/2014/main" id="{2A437AE5-518F-458F-8EE5-96E92A02D7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63499"/>
          <a:ext cx="3735916" cy="7651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6809319</xdr:colOff>
      <xdr:row>0</xdr:row>
      <xdr:rowOff>179916</xdr:rowOff>
    </xdr:from>
    <xdr:to>
      <xdr:col>3</xdr:col>
      <xdr:colOff>137585</xdr:colOff>
      <xdr:row>0</xdr:row>
      <xdr:rowOff>702733</xdr:rowOff>
    </xdr:to>
    <xdr:sp macro="" textlink="">
      <xdr:nvSpPr>
        <xdr:cNvPr id="4" name="Speech Bubble: Rectangle 3">
          <a:extLst>
            <a:ext uri="{FF2B5EF4-FFF2-40B4-BE49-F238E27FC236}">
              <a16:creationId xmlns:a16="http://schemas.microsoft.com/office/drawing/2014/main" id="{4E510E3C-202B-4A85-815E-02B2AA7E2B3C}"/>
            </a:ext>
          </a:extLst>
        </xdr:cNvPr>
        <xdr:cNvSpPr/>
      </xdr:nvSpPr>
      <xdr:spPr>
        <a:xfrm>
          <a:off x="8026402" y="179916"/>
          <a:ext cx="1265766" cy="522817"/>
        </a:xfrm>
        <a:prstGeom prst="wedgeRectCallout">
          <a:avLst>
            <a:gd name="adj1" fmla="val 69718"/>
            <a:gd name="adj2" fmla="val 13073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600">
            <a:latin typeface="Helvetica" panose="020B0604020202020204" pitchFamily="34" charset="0"/>
            <a:cs typeface="Helvetica" panose="020B0604020202020204" pitchFamily="34" charset="0"/>
          </a:endParaRPr>
        </a:p>
      </xdr:txBody>
    </xdr:sp>
    <xdr:clientData/>
  </xdr:twoCellAnchor>
  <xdr:twoCellAnchor editAs="oneCell">
    <xdr:from>
      <xdr:col>0</xdr:col>
      <xdr:colOff>222251</xdr:colOff>
      <xdr:row>0</xdr:row>
      <xdr:rowOff>63498</xdr:rowOff>
    </xdr:from>
    <xdr:to>
      <xdr:col>1</xdr:col>
      <xdr:colOff>3270250</xdr:colOff>
      <xdr:row>0</xdr:row>
      <xdr:rowOff>931333</xdr:rowOff>
    </xdr:to>
    <xdr:pic>
      <xdr:nvPicPr>
        <xdr:cNvPr id="2" name="Picture 1">
          <a:extLst>
            <a:ext uri="{FF2B5EF4-FFF2-40B4-BE49-F238E27FC236}">
              <a16:creationId xmlns:a16="http://schemas.microsoft.com/office/drawing/2014/main" id="{BD1BBC38-EBAA-4E13-A265-E5BBE111CF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251" y="63498"/>
          <a:ext cx="4265082" cy="867835"/>
        </a:xfrm>
        <a:prstGeom prst="rect">
          <a:avLst/>
        </a:prstGeom>
      </xdr:spPr>
    </xdr:pic>
    <xdr:clientData/>
  </xdr:twoCellAnchor>
  <xdr:twoCellAnchor>
    <xdr:from>
      <xdr:col>1</xdr:col>
      <xdr:colOff>6709834</xdr:colOff>
      <xdr:row>0</xdr:row>
      <xdr:rowOff>148167</xdr:rowOff>
    </xdr:from>
    <xdr:to>
      <xdr:col>4</xdr:col>
      <xdr:colOff>10583</xdr:colOff>
      <xdr:row>0</xdr:row>
      <xdr:rowOff>867833</xdr:rowOff>
    </xdr:to>
    <xdr:sp macro="" textlink="">
      <xdr:nvSpPr>
        <xdr:cNvPr id="3" name="Speech Bubble: Rectangle 2">
          <a:extLst>
            <a:ext uri="{FF2B5EF4-FFF2-40B4-BE49-F238E27FC236}">
              <a16:creationId xmlns:a16="http://schemas.microsoft.com/office/drawing/2014/main" id="{AA9AE3BF-BF86-C6BD-13FB-5A1B9BDBF403}"/>
            </a:ext>
          </a:extLst>
        </xdr:cNvPr>
        <xdr:cNvSpPr/>
      </xdr:nvSpPr>
      <xdr:spPr>
        <a:xfrm>
          <a:off x="7926917" y="148167"/>
          <a:ext cx="2518833" cy="719666"/>
        </a:xfrm>
        <a:prstGeom prst="wedgeRectCallout">
          <a:avLst>
            <a:gd name="adj1" fmla="val -13886"/>
            <a:gd name="adj2" fmla="val 8897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800">
              <a:latin typeface="Helvetica" panose="020B0604020202020204" pitchFamily="34" charset="0"/>
              <a:cs typeface="Helvetica" panose="020B0604020202020204" pitchFamily="34" charset="0"/>
            </a:rPr>
            <a:t>You may</a:t>
          </a:r>
          <a:r>
            <a:rPr lang="en-US" sz="1800" baseline="0">
              <a:latin typeface="Helvetica" panose="020B0604020202020204" pitchFamily="34" charset="0"/>
              <a:cs typeface="Helvetica" panose="020B0604020202020204" pitchFamily="34" charset="0"/>
            </a:rPr>
            <a:t> change data in these 2 columns.</a:t>
          </a:r>
          <a:endParaRPr lang="en-US" sz="1800">
            <a:latin typeface="Helvetica" panose="020B0604020202020204" pitchFamily="34" charset="0"/>
            <a:cs typeface="Helvetica"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190501</xdr:colOff>
      <xdr:row>0</xdr:row>
      <xdr:rowOff>63498</xdr:rowOff>
    </xdr:from>
    <xdr:to>
      <xdr:col>0</xdr:col>
      <xdr:colOff>3545417</xdr:colOff>
      <xdr:row>0</xdr:row>
      <xdr:rowOff>799611</xdr:rowOff>
    </xdr:to>
    <xdr:pic>
      <xdr:nvPicPr>
        <xdr:cNvPr id="4" name="Picture 3">
          <a:extLst>
            <a:ext uri="{FF2B5EF4-FFF2-40B4-BE49-F238E27FC236}">
              <a16:creationId xmlns:a16="http://schemas.microsoft.com/office/drawing/2014/main" id="{F3DF316B-A90A-48B8-8FD5-E515A6C39F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63498"/>
          <a:ext cx="3354916" cy="736113"/>
        </a:xfrm>
        <a:prstGeom prst="rect">
          <a:avLst/>
        </a:prstGeom>
      </xdr:spPr>
    </xdr:pic>
    <xdr:clientData/>
  </xdr:twoCellAnchor>
  <xdr:twoCellAnchor>
    <xdr:from>
      <xdr:col>0</xdr:col>
      <xdr:colOff>6715125</xdr:colOff>
      <xdr:row>0</xdr:row>
      <xdr:rowOff>209551</xdr:rowOff>
    </xdr:from>
    <xdr:to>
      <xdr:col>3</xdr:col>
      <xdr:colOff>485774</xdr:colOff>
      <xdr:row>0</xdr:row>
      <xdr:rowOff>781050</xdr:rowOff>
    </xdr:to>
    <xdr:sp macro="" textlink="">
      <xdr:nvSpPr>
        <xdr:cNvPr id="2" name="Speech Bubble: Rectangle 1">
          <a:extLst>
            <a:ext uri="{FF2B5EF4-FFF2-40B4-BE49-F238E27FC236}">
              <a16:creationId xmlns:a16="http://schemas.microsoft.com/office/drawing/2014/main" id="{5EA6B02D-FEA0-0708-5EBD-234CD1A3B6B2}"/>
            </a:ext>
          </a:extLst>
        </xdr:cNvPr>
        <xdr:cNvSpPr/>
      </xdr:nvSpPr>
      <xdr:spPr>
        <a:xfrm>
          <a:off x="6715125" y="209551"/>
          <a:ext cx="2819399" cy="571499"/>
        </a:xfrm>
        <a:prstGeom prst="wedgeRectCallout">
          <a:avLst>
            <a:gd name="adj1" fmla="val -4959"/>
            <a:gd name="adj2" fmla="val 10401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a:latin typeface="Helvetica" panose="020B0604020202020204" pitchFamily="34" charset="0"/>
              <a:cs typeface="Helvetica" panose="020B0604020202020204" pitchFamily="34" charset="0"/>
            </a:rPr>
            <a:t>These are the</a:t>
          </a:r>
          <a:r>
            <a:rPr lang="en-US" sz="1600" baseline="0">
              <a:latin typeface="Helvetica" panose="020B0604020202020204" pitchFamily="34" charset="0"/>
              <a:cs typeface="Helvetica" panose="020B0604020202020204" pitchFamily="34" charset="0"/>
            </a:rPr>
            <a:t> overall survey improvements for each lever</a:t>
          </a:r>
          <a:endParaRPr lang="en-US" sz="1600">
            <a:latin typeface="Helvetica" panose="020B0604020202020204" pitchFamily="34" charset="0"/>
            <a:cs typeface="Helvetica" panose="020B0604020202020204" pitchFamily="34" charset="0"/>
          </a:endParaRPr>
        </a:p>
      </xdr:txBody>
    </xdr:sp>
    <xdr:clientData/>
  </xdr:twoCellAnchor>
</xdr:wsDr>
</file>

<file path=xl/theme/theme1.xml><?xml version="1.0" encoding="utf-8"?>
<a:theme xmlns:a="http://schemas.openxmlformats.org/drawingml/2006/main" name="GoldSpring">
  <a:themeElements>
    <a:clrScheme name="Custom 5">
      <a:dk1>
        <a:sysClr val="windowText" lastClr="000000"/>
      </a:dk1>
      <a:lt1>
        <a:sysClr val="window" lastClr="FFFFFF"/>
      </a:lt1>
      <a:dk2>
        <a:srgbClr val="454545"/>
      </a:dk2>
      <a:lt2>
        <a:srgbClr val="FFFFFF"/>
      </a:lt2>
      <a:accent1>
        <a:srgbClr val="E7C535"/>
      </a:accent1>
      <a:accent2>
        <a:srgbClr val="000000"/>
      </a:accent2>
      <a:accent3>
        <a:srgbClr val="EBDA5C"/>
      </a:accent3>
      <a:accent4>
        <a:srgbClr val="454545"/>
      </a:accent4>
      <a:accent5>
        <a:srgbClr val="DADADA"/>
      </a:accent5>
      <a:accent6>
        <a:srgbClr val="9E7E38"/>
      </a:accent6>
      <a:hlink>
        <a:srgbClr val="E7C535"/>
      </a:hlink>
      <a:folHlink>
        <a:srgbClr val="E7C535"/>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goldspringconsulting.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goldspringconsulting.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www.goldspringconsult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4A7B8-7EC7-4736-86E1-DDE243152B21}">
  <dimension ref="A1:A20"/>
  <sheetViews>
    <sheetView zoomScale="90" zoomScaleNormal="90" workbookViewId="0">
      <selection activeCell="A11" sqref="A11"/>
    </sheetView>
  </sheetViews>
  <sheetFormatPr defaultRowHeight="15"/>
  <cols>
    <col min="1" max="1" width="255.5703125" style="5" customWidth="1"/>
    <col min="2" max="16384" width="9.140625" style="5"/>
  </cols>
  <sheetData>
    <row r="1" spans="1:1" s="3" customFormat="1" ht="81" customHeight="1">
      <c r="A1" s="4" t="s">
        <v>59</v>
      </c>
    </row>
    <row r="2" spans="1:1" s="1" customFormat="1" ht="5.25" customHeight="1" thickBot="1">
      <c r="A2" s="2"/>
    </row>
    <row r="3" spans="1:1" ht="26.25">
      <c r="A3" s="11" t="s">
        <v>58</v>
      </c>
    </row>
    <row r="4" spans="1:1" ht="40.5">
      <c r="A4" s="6" t="s">
        <v>117</v>
      </c>
    </row>
    <row r="5" spans="1:1" ht="20.25">
      <c r="A5" s="6" t="s">
        <v>127</v>
      </c>
    </row>
    <row r="6" spans="1:1" ht="20.25">
      <c r="A6" s="6" t="s">
        <v>111</v>
      </c>
    </row>
    <row r="7" spans="1:1" ht="60.75">
      <c r="A7" s="6" t="s">
        <v>130</v>
      </c>
    </row>
    <row r="8" spans="1:1" ht="20.25">
      <c r="A8" s="6" t="s">
        <v>113</v>
      </c>
    </row>
    <row r="9" spans="1:1" ht="21" thickBot="1">
      <c r="A9" s="7" t="s">
        <v>112</v>
      </c>
    </row>
    <row r="10" spans="1:1" ht="6" customHeight="1" thickBot="1">
      <c r="A10" s="10"/>
    </row>
    <row r="11" spans="1:1" ht="26.25">
      <c r="A11" s="12" t="s">
        <v>57</v>
      </c>
    </row>
    <row r="12" spans="1:1" ht="20.25">
      <c r="A12" s="8" t="s">
        <v>105</v>
      </c>
    </row>
    <row r="13" spans="1:1" ht="20.25">
      <c r="A13" s="8" t="s">
        <v>106</v>
      </c>
    </row>
    <row r="14" spans="1:1" ht="20.25">
      <c r="A14" s="8" t="s">
        <v>107</v>
      </c>
    </row>
    <row r="15" spans="1:1" ht="20.25">
      <c r="A15" s="8" t="s">
        <v>108</v>
      </c>
    </row>
    <row r="16" spans="1:1" ht="40.5">
      <c r="A16" s="8" t="s">
        <v>114</v>
      </c>
    </row>
    <row r="17" spans="1:1" ht="40.5">
      <c r="A17" s="8" t="s">
        <v>109</v>
      </c>
    </row>
    <row r="18" spans="1:1" ht="40.5">
      <c r="A18" s="8" t="s">
        <v>115</v>
      </c>
    </row>
    <row r="19" spans="1:1" ht="20.25">
      <c r="A19" s="8" t="s">
        <v>116</v>
      </c>
    </row>
    <row r="20" spans="1:1" ht="41.25" thickBot="1">
      <c r="A20" s="9" t="s">
        <v>110</v>
      </c>
    </row>
  </sheetData>
  <sheetProtection algorithmName="SHA-512" hashValue="6QYXn2CCQSGfN5eE+jk4LPR+0WtrI03CeEFI0D/XqM+Ssm8qRTevwyyXmrl37UQJSZInQZ9T3I6BUS2OV4uZTA==" saltValue="AlTS4k/ZSy5jy2ZEY74sLQ==" spinCount="100000" sheet="1" objects="1" scenarios="1"/>
  <hyperlinks>
    <hyperlink ref="A1" r:id="rId1" xr:uid="{869E846B-A477-46D4-972D-D5B7F24EED9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B29A1-900F-4C2A-90D0-8AF00BE6A0ED}">
  <dimension ref="A1:K47"/>
  <sheetViews>
    <sheetView tabSelected="1" zoomScale="90" zoomScaleNormal="90" workbookViewId="0">
      <pane xSplit="2" ySplit="2" topLeftCell="C3" activePane="bottomRight" state="frozen"/>
      <selection pane="topRight" activeCell="C1" sqref="C1"/>
      <selection pane="bottomLeft" activeCell="A3" sqref="A3"/>
      <selection pane="bottomRight" activeCell="C3" sqref="C3"/>
    </sheetView>
  </sheetViews>
  <sheetFormatPr defaultRowHeight="14.25"/>
  <cols>
    <col min="1" max="1" width="18.28515625" style="22" bestFit="1" customWidth="1"/>
    <col min="2" max="2" width="106.42578125" style="34" customWidth="1"/>
    <col min="3" max="3" width="12.5703125" style="35" customWidth="1"/>
    <col min="4" max="4" width="19.140625" style="35" bestFit="1" customWidth="1"/>
    <col min="5" max="5" width="1" style="35" customWidth="1"/>
    <col min="6" max="6" width="100.28515625" style="34" customWidth="1"/>
    <col min="7" max="7" width="1" style="36" customWidth="1"/>
    <col min="8" max="8" width="28.28515625" style="34" customWidth="1"/>
    <col min="9" max="10" width="10.5703125" style="22" bestFit="1" customWidth="1"/>
    <col min="11" max="16384" width="9.140625" style="22"/>
  </cols>
  <sheetData>
    <row r="1" spans="1:11" s="16" customFormat="1" ht="76.5" customHeight="1">
      <c r="A1" s="13"/>
      <c r="B1" s="14"/>
      <c r="C1" s="13"/>
      <c r="D1" s="13"/>
      <c r="E1" s="13"/>
      <c r="F1" s="74" t="s">
        <v>59</v>
      </c>
      <c r="G1" s="74"/>
      <c r="H1" s="15"/>
    </row>
    <row r="2" spans="1:11" ht="40.5">
      <c r="A2" s="17" t="s">
        <v>104</v>
      </c>
      <c r="B2" s="18" t="s">
        <v>0</v>
      </c>
      <c r="C2" s="50" t="s">
        <v>1</v>
      </c>
      <c r="D2" s="51" t="s">
        <v>102</v>
      </c>
      <c r="E2" s="19"/>
      <c r="F2" s="20" t="s">
        <v>41</v>
      </c>
      <c r="G2" s="21"/>
      <c r="H2" s="20" t="s">
        <v>42</v>
      </c>
      <c r="I2" s="16"/>
    </row>
    <row r="3" spans="1:11" ht="30">
      <c r="A3" s="23" t="s">
        <v>43</v>
      </c>
      <c r="B3" s="24" t="s">
        <v>5</v>
      </c>
      <c r="C3" s="60">
        <v>163.34</v>
      </c>
      <c r="D3" s="47">
        <v>1000</v>
      </c>
      <c r="E3" s="25"/>
      <c r="F3" s="24" t="s">
        <v>92</v>
      </c>
      <c r="G3" s="26"/>
      <c r="H3" s="27" t="s">
        <v>121</v>
      </c>
    </row>
    <row r="4" spans="1:11" ht="29.25">
      <c r="A4" s="23" t="s">
        <v>44</v>
      </c>
      <c r="B4" s="24" t="s">
        <v>6</v>
      </c>
      <c r="C4" s="60">
        <v>5.44</v>
      </c>
      <c r="D4" s="47">
        <v>1000</v>
      </c>
      <c r="E4" s="25"/>
      <c r="F4" s="24" t="s">
        <v>45</v>
      </c>
      <c r="G4" s="26"/>
      <c r="H4" s="27"/>
      <c r="I4" s="28"/>
      <c r="K4" s="28"/>
    </row>
    <row r="5" spans="1:11" ht="29.25">
      <c r="A5" s="23" t="s">
        <v>46</v>
      </c>
      <c r="B5" s="24" t="s">
        <v>7</v>
      </c>
      <c r="C5" s="60">
        <v>0.21</v>
      </c>
      <c r="D5" s="47">
        <v>2000</v>
      </c>
      <c r="E5" s="25"/>
      <c r="F5" s="24" t="s">
        <v>45</v>
      </c>
      <c r="G5" s="26"/>
      <c r="H5" s="27"/>
    </row>
    <row r="6" spans="1:11" ht="29.25">
      <c r="A6" s="23" t="s">
        <v>47</v>
      </c>
      <c r="B6" s="24" t="s">
        <v>8</v>
      </c>
      <c r="C6" s="60">
        <v>50</v>
      </c>
      <c r="D6" s="47">
        <v>250</v>
      </c>
      <c r="E6" s="25"/>
      <c r="F6" s="24" t="s">
        <v>120</v>
      </c>
      <c r="G6" s="26"/>
      <c r="H6" s="27"/>
    </row>
    <row r="7" spans="1:11" ht="29.25">
      <c r="A7" s="23" t="s">
        <v>48</v>
      </c>
      <c r="B7" s="24" t="s">
        <v>9</v>
      </c>
      <c r="C7" s="60">
        <v>50</v>
      </c>
      <c r="D7" s="47">
        <v>250</v>
      </c>
      <c r="E7" s="25"/>
      <c r="F7" s="24" t="s">
        <v>120</v>
      </c>
      <c r="G7" s="26"/>
      <c r="H7" s="27"/>
    </row>
    <row r="8" spans="1:11" ht="29.25">
      <c r="A8" s="23" t="s">
        <v>49</v>
      </c>
      <c r="B8" s="24" t="s">
        <v>10</v>
      </c>
      <c r="C8" s="60">
        <v>50</v>
      </c>
      <c r="D8" s="47">
        <v>250</v>
      </c>
      <c r="E8" s="25"/>
      <c r="F8" s="24" t="s">
        <v>120</v>
      </c>
      <c r="G8" s="26"/>
      <c r="H8" s="27"/>
    </row>
    <row r="9" spans="1:11" ht="29.25">
      <c r="A9" s="23" t="s">
        <v>50</v>
      </c>
      <c r="B9" s="24" t="s">
        <v>11</v>
      </c>
      <c r="C9" s="60">
        <v>50</v>
      </c>
      <c r="D9" s="47">
        <v>250</v>
      </c>
      <c r="E9" s="25"/>
      <c r="F9" s="24" t="s">
        <v>120</v>
      </c>
      <c r="G9" s="26"/>
      <c r="H9" s="27"/>
    </row>
    <row r="10" spans="1:11" ht="29.25">
      <c r="A10" s="23" t="s">
        <v>49</v>
      </c>
      <c r="B10" s="24" t="s">
        <v>12</v>
      </c>
      <c r="C10" s="60">
        <v>50</v>
      </c>
      <c r="D10" s="47">
        <v>250</v>
      </c>
      <c r="E10" s="25"/>
      <c r="F10" s="24" t="s">
        <v>120</v>
      </c>
      <c r="G10" s="26"/>
      <c r="H10" s="27"/>
    </row>
    <row r="11" spans="1:11" ht="29.25">
      <c r="A11" s="23" t="s">
        <v>50</v>
      </c>
      <c r="B11" s="24" t="s">
        <v>13</v>
      </c>
      <c r="C11" s="60">
        <v>50</v>
      </c>
      <c r="D11" s="47">
        <v>250</v>
      </c>
      <c r="E11" s="25"/>
      <c r="F11" s="24" t="s">
        <v>120</v>
      </c>
      <c r="G11" s="26"/>
      <c r="H11" s="27"/>
    </row>
    <row r="12" spans="1:11" ht="29.25">
      <c r="A12" s="23" t="s">
        <v>47</v>
      </c>
      <c r="B12" s="24" t="s">
        <v>14</v>
      </c>
      <c r="C12" s="60">
        <v>50</v>
      </c>
      <c r="D12" s="47">
        <v>250</v>
      </c>
      <c r="E12" s="25"/>
      <c r="F12" s="24" t="s">
        <v>120</v>
      </c>
      <c r="G12" s="26"/>
      <c r="H12" s="27"/>
    </row>
    <row r="13" spans="1:11" ht="29.25">
      <c r="A13" s="23" t="s">
        <v>48</v>
      </c>
      <c r="B13" s="24" t="s">
        <v>15</v>
      </c>
      <c r="C13" s="60">
        <v>50</v>
      </c>
      <c r="D13" s="47">
        <v>250</v>
      </c>
      <c r="E13" s="25"/>
      <c r="F13" s="24" t="s">
        <v>120</v>
      </c>
      <c r="G13" s="26"/>
      <c r="H13" s="27"/>
    </row>
    <row r="14" spans="1:11" ht="29.25">
      <c r="A14" s="23" t="s">
        <v>49</v>
      </c>
      <c r="B14" s="24" t="s">
        <v>16</v>
      </c>
      <c r="C14" s="60">
        <v>50</v>
      </c>
      <c r="D14" s="47">
        <v>250</v>
      </c>
      <c r="E14" s="25"/>
      <c r="F14" s="24" t="s">
        <v>120</v>
      </c>
      <c r="G14" s="26"/>
      <c r="H14" s="27"/>
    </row>
    <row r="15" spans="1:11" ht="29.25">
      <c r="A15" s="23" t="s">
        <v>50</v>
      </c>
      <c r="B15" s="24" t="s">
        <v>17</v>
      </c>
      <c r="C15" s="60">
        <v>50</v>
      </c>
      <c r="D15" s="47">
        <v>250</v>
      </c>
      <c r="E15" s="25"/>
      <c r="F15" s="24" t="s">
        <v>120</v>
      </c>
      <c r="G15" s="26"/>
      <c r="H15" s="27"/>
    </row>
    <row r="16" spans="1:11" ht="29.25">
      <c r="A16" s="23" t="s">
        <v>47</v>
      </c>
      <c r="B16" s="24" t="s">
        <v>18</v>
      </c>
      <c r="C16" s="60">
        <v>50</v>
      </c>
      <c r="D16" s="47">
        <v>250</v>
      </c>
      <c r="E16" s="25"/>
      <c r="F16" s="24" t="s">
        <v>120</v>
      </c>
      <c r="G16" s="26"/>
      <c r="H16" s="27"/>
    </row>
    <row r="17" spans="1:11" ht="29.25">
      <c r="A17" s="23" t="s">
        <v>48</v>
      </c>
      <c r="B17" s="24" t="s">
        <v>19</v>
      </c>
      <c r="C17" s="60">
        <v>50</v>
      </c>
      <c r="D17" s="47">
        <v>250</v>
      </c>
      <c r="E17" s="25"/>
      <c r="F17" s="24" t="s">
        <v>120</v>
      </c>
      <c r="G17" s="26"/>
      <c r="H17" s="27"/>
    </row>
    <row r="18" spans="1:11" ht="29.25">
      <c r="A18" s="23" t="s">
        <v>49</v>
      </c>
      <c r="B18" s="24" t="s">
        <v>20</v>
      </c>
      <c r="C18" s="60">
        <v>50</v>
      </c>
      <c r="D18" s="47">
        <v>250</v>
      </c>
      <c r="E18" s="25"/>
      <c r="F18" s="24" t="s">
        <v>120</v>
      </c>
      <c r="G18" s="26"/>
      <c r="H18" s="27"/>
    </row>
    <row r="19" spans="1:11" ht="29.25">
      <c r="A19" s="23" t="s">
        <v>50</v>
      </c>
      <c r="B19" s="24" t="s">
        <v>21</v>
      </c>
      <c r="C19" s="60">
        <v>50</v>
      </c>
      <c r="D19" s="47">
        <v>250</v>
      </c>
      <c r="E19" s="25"/>
      <c r="F19" s="24" t="s">
        <v>120</v>
      </c>
      <c r="G19" s="26"/>
      <c r="H19" s="27"/>
    </row>
    <row r="20" spans="1:11" ht="29.25">
      <c r="A20" s="23" t="s">
        <v>51</v>
      </c>
      <c r="B20" s="24" t="s">
        <v>22</v>
      </c>
      <c r="C20" s="60">
        <v>50</v>
      </c>
      <c r="D20" s="47">
        <v>250</v>
      </c>
      <c r="E20" s="25"/>
      <c r="F20" s="24" t="s">
        <v>120</v>
      </c>
      <c r="G20" s="26"/>
      <c r="H20" s="27"/>
    </row>
    <row r="21" spans="1:11" ht="40.5">
      <c r="A21" s="17" t="s">
        <v>104</v>
      </c>
      <c r="B21" s="18" t="s">
        <v>23</v>
      </c>
      <c r="C21" s="50" t="s">
        <v>1</v>
      </c>
      <c r="D21" s="51" t="s">
        <v>102</v>
      </c>
      <c r="E21" s="19"/>
      <c r="F21" s="20" t="s">
        <v>41</v>
      </c>
      <c r="G21" s="21"/>
      <c r="H21" s="20" t="s">
        <v>42</v>
      </c>
    </row>
    <row r="22" spans="1:11" ht="66" customHeight="1">
      <c r="A22" s="23" t="s">
        <v>49</v>
      </c>
      <c r="B22" s="24" t="s">
        <v>24</v>
      </c>
      <c r="C22" s="60">
        <v>0.01</v>
      </c>
      <c r="D22" s="47">
        <v>2500</v>
      </c>
      <c r="E22" s="25"/>
      <c r="F22" s="24" t="s">
        <v>123</v>
      </c>
      <c r="G22" s="26"/>
      <c r="H22" s="27"/>
    </row>
    <row r="23" spans="1:11" ht="77.25">
      <c r="A23" s="23" t="s">
        <v>49</v>
      </c>
      <c r="B23" s="24" t="s">
        <v>25</v>
      </c>
      <c r="C23" s="60">
        <v>8.81</v>
      </c>
      <c r="D23" s="47">
        <v>3000</v>
      </c>
      <c r="E23" s="25"/>
      <c r="F23" s="24" t="s">
        <v>124</v>
      </c>
      <c r="G23" s="26"/>
      <c r="H23" s="53" t="s">
        <v>52</v>
      </c>
    </row>
    <row r="24" spans="1:11" ht="30">
      <c r="A24" s="23" t="s">
        <v>50</v>
      </c>
      <c r="B24" s="24" t="s">
        <v>26</v>
      </c>
      <c r="C24" s="60">
        <v>56</v>
      </c>
      <c r="D24" s="47">
        <v>1000</v>
      </c>
      <c r="E24" s="25"/>
      <c r="F24" s="24" t="s">
        <v>93</v>
      </c>
      <c r="G24" s="26"/>
      <c r="H24" s="27"/>
    </row>
    <row r="25" spans="1:11" ht="73.5">
      <c r="A25" s="23" t="s">
        <v>43</v>
      </c>
      <c r="B25" s="24" t="s">
        <v>27</v>
      </c>
      <c r="C25" s="60">
        <v>8.19</v>
      </c>
      <c r="D25" s="47">
        <v>1000</v>
      </c>
      <c r="E25" s="25"/>
      <c r="F25" s="24" t="s">
        <v>94</v>
      </c>
      <c r="G25" s="26"/>
      <c r="H25" s="27"/>
    </row>
    <row r="26" spans="1:11" ht="72.75">
      <c r="A26" s="23" t="s">
        <v>49</v>
      </c>
      <c r="B26" s="24" t="s">
        <v>28</v>
      </c>
      <c r="C26" s="60">
        <v>3.28</v>
      </c>
      <c r="D26" s="47">
        <v>1000</v>
      </c>
      <c r="E26" s="25"/>
      <c r="F26" s="24" t="s">
        <v>95</v>
      </c>
      <c r="G26" s="26"/>
      <c r="H26" s="27"/>
    </row>
    <row r="27" spans="1:11" ht="44.25">
      <c r="A27" s="23" t="s">
        <v>46</v>
      </c>
      <c r="B27" s="24" t="s">
        <v>29</v>
      </c>
      <c r="C27" s="60">
        <v>0.5</v>
      </c>
      <c r="D27" s="47">
        <v>1250</v>
      </c>
      <c r="E27" s="25"/>
      <c r="F27" s="24" t="s">
        <v>96</v>
      </c>
      <c r="G27" s="26"/>
      <c r="H27" s="27"/>
    </row>
    <row r="28" spans="1:11" ht="102.75">
      <c r="A28" s="23" t="s">
        <v>44</v>
      </c>
      <c r="B28" s="24" t="s">
        <v>30</v>
      </c>
      <c r="C28" s="60">
        <v>6</v>
      </c>
      <c r="D28" s="47">
        <v>1000</v>
      </c>
      <c r="E28" s="25"/>
      <c r="F28" s="24" t="s">
        <v>45</v>
      </c>
      <c r="G28" s="26"/>
      <c r="H28" s="53" t="s">
        <v>91</v>
      </c>
      <c r="I28" s="28"/>
      <c r="J28" s="29"/>
      <c r="K28" s="28"/>
    </row>
    <row r="29" spans="1:11" ht="44.25">
      <c r="A29" s="23" t="s">
        <v>50</v>
      </c>
      <c r="B29" s="24" t="s">
        <v>31</v>
      </c>
      <c r="C29" s="60">
        <v>0.25</v>
      </c>
      <c r="D29" s="47">
        <v>200</v>
      </c>
      <c r="E29" s="25"/>
      <c r="F29" s="24" t="s">
        <v>97</v>
      </c>
      <c r="G29" s="26"/>
      <c r="H29" s="27"/>
    </row>
    <row r="30" spans="1:11" ht="29.25">
      <c r="A30" s="23" t="s">
        <v>43</v>
      </c>
      <c r="B30" s="24" t="s">
        <v>32</v>
      </c>
      <c r="C30" s="60">
        <v>0.21</v>
      </c>
      <c r="D30" s="47">
        <v>400</v>
      </c>
      <c r="E30" s="25"/>
      <c r="F30" s="24" t="s">
        <v>45</v>
      </c>
      <c r="G30" s="26"/>
      <c r="H30" s="27"/>
    </row>
    <row r="31" spans="1:11" ht="40.5">
      <c r="A31" s="17" t="s">
        <v>104</v>
      </c>
      <c r="B31" s="18" t="s">
        <v>33</v>
      </c>
      <c r="C31" s="50" t="s">
        <v>1</v>
      </c>
      <c r="D31" s="51" t="s">
        <v>102</v>
      </c>
      <c r="E31" s="19"/>
      <c r="F31" s="20" t="s">
        <v>41</v>
      </c>
      <c r="G31" s="21"/>
      <c r="H31" s="20" t="s">
        <v>42</v>
      </c>
    </row>
    <row r="32" spans="1:11" ht="90">
      <c r="A32" s="23" t="s">
        <v>49</v>
      </c>
      <c r="B32" s="24" t="s">
        <v>34</v>
      </c>
      <c r="C32" s="60">
        <v>0.68</v>
      </c>
      <c r="D32" s="47">
        <v>51000</v>
      </c>
      <c r="E32" s="25"/>
      <c r="F32" s="24" t="s">
        <v>45</v>
      </c>
      <c r="G32" s="26"/>
      <c r="H32" s="53" t="s">
        <v>53</v>
      </c>
    </row>
    <row r="33" spans="1:8" ht="29.25">
      <c r="A33" s="23" t="s">
        <v>49</v>
      </c>
      <c r="B33" s="24" t="s">
        <v>35</v>
      </c>
      <c r="C33" s="60">
        <v>0.03</v>
      </c>
      <c r="D33" s="47">
        <v>51000</v>
      </c>
      <c r="E33" s="25"/>
      <c r="F33" s="24" t="s">
        <v>45</v>
      </c>
      <c r="G33" s="26"/>
      <c r="H33" s="27"/>
    </row>
    <row r="34" spans="1:8" ht="29.25">
      <c r="A34" s="23" t="s">
        <v>49</v>
      </c>
      <c r="B34" s="24" t="s">
        <v>36</v>
      </c>
      <c r="C34" s="60">
        <v>0.03</v>
      </c>
      <c r="D34" s="47">
        <v>30000</v>
      </c>
      <c r="E34" s="25"/>
      <c r="F34" s="24" t="s">
        <v>45</v>
      </c>
      <c r="G34" s="26"/>
      <c r="H34" s="27"/>
    </row>
    <row r="35" spans="1:8" ht="44.25">
      <c r="A35" s="23" t="s">
        <v>49</v>
      </c>
      <c r="B35" s="24" t="s">
        <v>37</v>
      </c>
      <c r="C35" s="60">
        <v>0.1</v>
      </c>
      <c r="D35" s="47">
        <v>51000</v>
      </c>
      <c r="E35" s="25"/>
      <c r="F35" s="24" t="s">
        <v>98</v>
      </c>
      <c r="G35" s="26"/>
      <c r="H35" s="27"/>
    </row>
    <row r="36" spans="1:8" ht="15.75">
      <c r="A36" s="23" t="s">
        <v>49</v>
      </c>
      <c r="B36" s="24" t="s">
        <v>38</v>
      </c>
      <c r="C36" s="60">
        <v>1.28</v>
      </c>
      <c r="D36" s="47">
        <v>51000</v>
      </c>
      <c r="E36" s="25"/>
      <c r="F36" s="24"/>
      <c r="G36" s="26"/>
      <c r="H36" s="27"/>
    </row>
    <row r="37" spans="1:8" ht="59.25">
      <c r="A37" s="23" t="s">
        <v>46</v>
      </c>
      <c r="B37" s="24" t="s">
        <v>39</v>
      </c>
      <c r="C37" s="60">
        <v>2</v>
      </c>
      <c r="D37" s="47">
        <v>4500</v>
      </c>
      <c r="E37" s="25"/>
      <c r="F37" s="24" t="s">
        <v>99</v>
      </c>
      <c r="G37" s="26"/>
      <c r="H37" s="53" t="s">
        <v>54</v>
      </c>
    </row>
    <row r="38" spans="1:8">
      <c r="A38" s="30"/>
      <c r="B38" s="24"/>
      <c r="C38" s="31"/>
      <c r="D38" s="31"/>
      <c r="E38" s="25"/>
      <c r="F38" s="24"/>
      <c r="G38" s="26"/>
      <c r="H38" s="27"/>
    </row>
    <row r="39" spans="1:8" ht="20.25">
      <c r="A39" s="65" t="s">
        <v>55</v>
      </c>
      <c r="B39" s="66"/>
      <c r="C39" s="67"/>
      <c r="D39" s="32"/>
      <c r="E39" s="25"/>
      <c r="F39" s="24"/>
      <c r="G39" s="26"/>
      <c r="H39" s="27"/>
    </row>
    <row r="40" spans="1:8" ht="99" customHeight="1">
      <c r="A40" s="68" t="s">
        <v>103</v>
      </c>
      <c r="B40" s="69"/>
      <c r="C40" s="69"/>
      <c r="D40" s="69"/>
      <c r="E40" s="69"/>
      <c r="F40" s="70"/>
      <c r="G40" s="26"/>
      <c r="H40" s="27"/>
    </row>
    <row r="41" spans="1:8" ht="93" customHeight="1">
      <c r="A41" s="71" t="s">
        <v>122</v>
      </c>
      <c r="B41" s="72"/>
      <c r="C41" s="72"/>
      <c r="D41" s="72"/>
      <c r="E41" s="72"/>
      <c r="F41" s="73"/>
      <c r="G41" s="26"/>
      <c r="H41" s="27"/>
    </row>
    <row r="42" spans="1:8" ht="119.25" customHeight="1">
      <c r="A42" s="71" t="s">
        <v>125</v>
      </c>
      <c r="B42" s="72"/>
      <c r="C42" s="72"/>
      <c r="D42" s="72"/>
      <c r="E42" s="72"/>
      <c r="F42" s="73"/>
      <c r="G42" s="26"/>
      <c r="H42" s="27"/>
    </row>
    <row r="43" spans="1:8" ht="96" customHeight="1">
      <c r="A43" s="71" t="s">
        <v>118</v>
      </c>
      <c r="B43" s="72"/>
      <c r="C43" s="72"/>
      <c r="D43" s="72"/>
      <c r="E43" s="72"/>
      <c r="F43" s="73"/>
      <c r="G43" s="26"/>
      <c r="H43" s="27"/>
    </row>
    <row r="44" spans="1:8" ht="95.25" customHeight="1">
      <c r="A44" s="71" t="s">
        <v>126</v>
      </c>
      <c r="B44" s="72"/>
      <c r="C44" s="72"/>
      <c r="D44" s="72"/>
      <c r="E44" s="72"/>
      <c r="F44" s="73"/>
      <c r="G44" s="26"/>
      <c r="H44" s="27"/>
    </row>
    <row r="45" spans="1:8" ht="93" customHeight="1">
      <c r="A45" s="71" t="s">
        <v>128</v>
      </c>
      <c r="B45" s="72"/>
      <c r="C45" s="72"/>
      <c r="D45" s="72"/>
      <c r="E45" s="72"/>
      <c r="F45" s="73"/>
      <c r="G45" s="26"/>
      <c r="H45" s="27"/>
    </row>
    <row r="46" spans="1:8" ht="90" customHeight="1">
      <c r="A46" s="75" t="s">
        <v>129</v>
      </c>
      <c r="B46" s="76"/>
      <c r="C46" s="76"/>
      <c r="D46" s="76"/>
      <c r="E46" s="76"/>
      <c r="F46" s="77"/>
      <c r="G46" s="26"/>
      <c r="H46" s="61"/>
    </row>
    <row r="47" spans="1:8" ht="78.75" customHeight="1">
      <c r="A47" s="62" t="s">
        <v>119</v>
      </c>
      <c r="B47" s="63"/>
      <c r="C47" s="63"/>
      <c r="D47" s="63"/>
      <c r="E47" s="63"/>
      <c r="F47" s="64"/>
      <c r="G47" s="33"/>
      <c r="H47" s="52" t="s">
        <v>56</v>
      </c>
    </row>
  </sheetData>
  <sheetProtection algorithmName="SHA-512" hashValue="OkDs/XmG+8k2wLivIPAWJmL4rH9najKL5QMLHwzu6LIDPWIqamTcFlFji1YaUL7y6vJFjVBAe0TyCujKQnybjA==" saltValue="O8zf39oFYugb0OrdDKEAmA==" spinCount="100000" sheet="1" objects="1" scenarios="1"/>
  <mergeCells count="10">
    <mergeCell ref="A47:F47"/>
    <mergeCell ref="A39:C39"/>
    <mergeCell ref="A40:F40"/>
    <mergeCell ref="A41:F41"/>
    <mergeCell ref="F1:G1"/>
    <mergeCell ref="A42:F42"/>
    <mergeCell ref="A43:F43"/>
    <mergeCell ref="A44:F44"/>
    <mergeCell ref="A45:F45"/>
    <mergeCell ref="A46:F46"/>
  </mergeCells>
  <hyperlinks>
    <hyperlink ref="F1" r:id="rId1" xr:uid="{9DDCA640-6B5B-4055-8844-52C07539D65E}"/>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9EEB6-528E-4AC5-A858-40653E824AFF}">
  <dimension ref="A1:I39"/>
  <sheetViews>
    <sheetView zoomScaleNormal="100" workbookViewId="0">
      <pane ySplit="3" topLeftCell="A4" activePane="bottomLeft" state="frozen"/>
      <selection pane="bottomLeft" activeCell="C13" sqref="C13"/>
    </sheetView>
  </sheetViews>
  <sheetFormatPr defaultRowHeight="15"/>
  <cols>
    <col min="1" max="1" width="106.42578125" style="34" customWidth="1"/>
    <col min="2" max="2" width="10.85546875" style="35" bestFit="1" customWidth="1"/>
    <col min="3" max="3" width="18.42578125" style="49" customWidth="1"/>
    <col min="4" max="4" width="18.85546875" style="49" customWidth="1"/>
    <col min="5" max="5" width="9" style="49" customWidth="1"/>
    <col min="6" max="6" width="1" style="22" customWidth="1"/>
    <col min="7" max="7" width="18.85546875" style="22" bestFit="1" customWidth="1"/>
    <col min="8" max="8" width="29.42578125" style="35" customWidth="1"/>
    <col min="9" max="9" width="10.42578125" style="22" bestFit="1" customWidth="1"/>
    <col min="10" max="16384" width="9.140625" style="22"/>
  </cols>
  <sheetData>
    <row r="1" spans="1:9" s="16" customFormat="1" ht="69.75" customHeight="1">
      <c r="A1" s="13"/>
      <c r="B1" s="14"/>
      <c r="C1" s="13"/>
      <c r="D1" s="13"/>
      <c r="E1" s="13"/>
      <c r="F1" s="13"/>
      <c r="G1" s="81" t="s">
        <v>59</v>
      </c>
      <c r="H1" s="81"/>
    </row>
    <row r="2" spans="1:9" ht="6.95" customHeight="1">
      <c r="A2" s="37"/>
      <c r="B2" s="38"/>
      <c r="C2" s="37"/>
      <c r="D2" s="37"/>
      <c r="E2" s="37"/>
      <c r="F2" s="37"/>
      <c r="G2" s="37"/>
      <c r="H2" s="37"/>
    </row>
    <row r="3" spans="1:9" ht="54.75">
      <c r="A3" s="39" t="s">
        <v>0</v>
      </c>
      <c r="B3" s="40" t="s">
        <v>1</v>
      </c>
      <c r="C3" s="41" t="s">
        <v>100</v>
      </c>
      <c r="D3" s="41" t="s">
        <v>2</v>
      </c>
      <c r="E3" s="41" t="s">
        <v>3</v>
      </c>
      <c r="F3" s="42"/>
      <c r="G3" s="41" t="s">
        <v>4</v>
      </c>
      <c r="H3" s="43" t="s">
        <v>101</v>
      </c>
    </row>
    <row r="4" spans="1:9" ht="15.75">
      <c r="A4" s="24" t="s">
        <v>5</v>
      </c>
      <c r="B4" s="54">
        <f>'Base Model Cost Support'!C3</f>
        <v>163.34</v>
      </c>
      <c r="C4" s="83">
        <v>0.77668022467557618</v>
      </c>
      <c r="D4" s="54">
        <f>B4/(C4*10)</f>
        <v>21.030534164588531</v>
      </c>
      <c r="E4" s="55">
        <f>RANK(D4,$D$4:$D$38,1)</f>
        <v>32</v>
      </c>
      <c r="F4" s="45"/>
      <c r="G4" s="56">
        <f>'Base Model Cost Support'!D3</f>
        <v>1000</v>
      </c>
      <c r="H4" s="57">
        <f>D4*G4</f>
        <v>21030.534164588531</v>
      </c>
      <c r="I4" s="48"/>
    </row>
    <row r="5" spans="1:9" ht="29.25">
      <c r="A5" s="24" t="s">
        <v>6</v>
      </c>
      <c r="B5" s="54">
        <f>'Base Model Cost Support'!C4</f>
        <v>5.44</v>
      </c>
      <c r="C5" s="83">
        <v>0.36440373563218392</v>
      </c>
      <c r="D5" s="54">
        <f t="shared" ref="D5:D21" si="0">B5/(C5*10)</f>
        <v>1.4928496796451456</v>
      </c>
      <c r="E5" s="55">
        <f t="shared" ref="E5:E21" si="1">RANK(D5,$D$4:$D$38,1)</f>
        <v>16</v>
      </c>
      <c r="F5" s="45"/>
      <c r="G5" s="56">
        <f>'Base Model Cost Support'!D4</f>
        <v>1000</v>
      </c>
      <c r="H5" s="57">
        <f t="shared" ref="H5:H38" si="2">D5*G5</f>
        <v>1492.8496796451457</v>
      </c>
    </row>
    <row r="6" spans="1:9" ht="29.25">
      <c r="A6" s="24" t="s">
        <v>60</v>
      </c>
      <c r="B6" s="54">
        <f>'Base Model Cost Support'!C5</f>
        <v>0.21</v>
      </c>
      <c r="C6" s="83">
        <v>0.44895199459093982</v>
      </c>
      <c r="D6" s="54">
        <f t="shared" si="0"/>
        <v>4.6775602409638552E-2</v>
      </c>
      <c r="E6" s="55">
        <f t="shared" si="1"/>
        <v>5</v>
      </c>
      <c r="F6" s="45"/>
      <c r="G6" s="56">
        <f>'Base Model Cost Support'!D5</f>
        <v>2000</v>
      </c>
      <c r="H6" s="57">
        <f t="shared" si="2"/>
        <v>93.551204819277103</v>
      </c>
    </row>
    <row r="7" spans="1:9" ht="15.75">
      <c r="A7" s="24" t="s">
        <v>61</v>
      </c>
      <c r="B7" s="54">
        <f>'Base Model Cost Support'!C6</f>
        <v>50</v>
      </c>
      <c r="C7" s="83">
        <v>0.53463203463203479</v>
      </c>
      <c r="D7" s="54">
        <f t="shared" si="0"/>
        <v>9.3522267206477707</v>
      </c>
      <c r="E7" s="55">
        <f t="shared" si="1"/>
        <v>22</v>
      </c>
      <c r="F7" s="45"/>
      <c r="G7" s="56">
        <f>'Base Model Cost Support'!D6</f>
        <v>250</v>
      </c>
      <c r="H7" s="57">
        <f t="shared" si="2"/>
        <v>2338.0566801619425</v>
      </c>
    </row>
    <row r="8" spans="1:9" ht="15.75">
      <c r="A8" s="24" t="s">
        <v>62</v>
      </c>
      <c r="B8" s="54">
        <f>'Base Model Cost Support'!C7</f>
        <v>50</v>
      </c>
      <c r="C8" s="83">
        <v>0.62632696390658182</v>
      </c>
      <c r="D8" s="54">
        <f t="shared" si="0"/>
        <v>7.9830508474576263</v>
      </c>
      <c r="E8" s="55">
        <f t="shared" si="1"/>
        <v>19</v>
      </c>
      <c r="F8" s="45"/>
      <c r="G8" s="56">
        <f>'Base Model Cost Support'!D7</f>
        <v>250</v>
      </c>
      <c r="H8" s="57">
        <f t="shared" si="2"/>
        <v>1995.7627118644066</v>
      </c>
    </row>
    <row r="9" spans="1:9" ht="15.75">
      <c r="A9" s="24" t="s">
        <v>63</v>
      </c>
      <c r="B9" s="54">
        <f>'Base Model Cost Support'!C8</f>
        <v>50</v>
      </c>
      <c r="C9" s="83">
        <v>0.49416249702168225</v>
      </c>
      <c r="D9" s="54">
        <f t="shared" si="0"/>
        <v>10.118129218900673</v>
      </c>
      <c r="E9" s="55">
        <f t="shared" si="1"/>
        <v>24</v>
      </c>
      <c r="F9" s="45"/>
      <c r="G9" s="56">
        <f>'Base Model Cost Support'!D8</f>
        <v>250</v>
      </c>
      <c r="H9" s="57">
        <f t="shared" si="2"/>
        <v>2529.5323047251682</v>
      </c>
    </row>
    <row r="10" spans="1:9" ht="15.75">
      <c r="A10" s="24" t="s">
        <v>64</v>
      </c>
      <c r="B10" s="54">
        <f>'Base Model Cost Support'!C9</f>
        <v>50</v>
      </c>
      <c r="C10" s="83">
        <v>0.72493063812921132</v>
      </c>
      <c r="D10" s="54">
        <f t="shared" si="0"/>
        <v>6.8972115910333507</v>
      </c>
      <c r="E10" s="55">
        <f t="shared" si="1"/>
        <v>17</v>
      </c>
      <c r="F10" s="45"/>
      <c r="G10" s="56">
        <f>'Base Model Cost Support'!D9</f>
        <v>250</v>
      </c>
      <c r="H10" s="57">
        <f t="shared" si="2"/>
        <v>1724.3028977583376</v>
      </c>
    </row>
    <row r="11" spans="1:9" ht="15.75">
      <c r="A11" s="24" t="s">
        <v>65</v>
      </c>
      <c r="B11" s="54">
        <f>'Base Model Cost Support'!C10</f>
        <v>50</v>
      </c>
      <c r="C11" s="83">
        <v>0.42930459327687959</v>
      </c>
      <c r="D11" s="54">
        <f t="shared" si="0"/>
        <v>11.646742378959955</v>
      </c>
      <c r="E11" s="55">
        <f t="shared" si="1"/>
        <v>27</v>
      </c>
      <c r="F11" s="45"/>
      <c r="G11" s="56">
        <f>'Base Model Cost Support'!D10</f>
        <v>250</v>
      </c>
      <c r="H11" s="57">
        <f t="shared" si="2"/>
        <v>2911.6855947399886</v>
      </c>
    </row>
    <row r="12" spans="1:9" ht="15.75">
      <c r="A12" s="24" t="s">
        <v>66</v>
      </c>
      <c r="B12" s="54">
        <f>'Base Model Cost Support'!C11</f>
        <v>50</v>
      </c>
      <c r="C12" s="83">
        <v>0.66945158526135395</v>
      </c>
      <c r="D12" s="54">
        <f t="shared" si="0"/>
        <v>7.468799999999999</v>
      </c>
      <c r="E12" s="55">
        <f t="shared" si="1"/>
        <v>18</v>
      </c>
      <c r="F12" s="45"/>
      <c r="G12" s="56">
        <f>'Base Model Cost Support'!D11</f>
        <v>250</v>
      </c>
      <c r="H12" s="57">
        <f t="shared" si="2"/>
        <v>1867.1999999999998</v>
      </c>
    </row>
    <row r="13" spans="1:9" ht="15.75">
      <c r="A13" s="24" t="s">
        <v>67</v>
      </c>
      <c r="B13" s="54">
        <f>'Base Model Cost Support'!C12</f>
        <v>50</v>
      </c>
      <c r="C13" s="83">
        <v>0.51716581446311183</v>
      </c>
      <c r="D13" s="54">
        <f t="shared" si="0"/>
        <v>9.6680790960451954</v>
      </c>
      <c r="E13" s="55">
        <f t="shared" si="1"/>
        <v>23</v>
      </c>
      <c r="F13" s="45"/>
      <c r="G13" s="56">
        <f>'Base Model Cost Support'!D12</f>
        <v>250</v>
      </c>
      <c r="H13" s="57">
        <f t="shared" si="2"/>
        <v>2417.019774011299</v>
      </c>
    </row>
    <row r="14" spans="1:9" ht="15.75">
      <c r="A14" s="24" t="s">
        <v>68</v>
      </c>
      <c r="B14" s="54">
        <f>'Base Model Cost Support'!C13</f>
        <v>50</v>
      </c>
      <c r="C14" s="83">
        <v>0.31053391053391044</v>
      </c>
      <c r="D14" s="54">
        <f t="shared" si="0"/>
        <v>16.10130111524164</v>
      </c>
      <c r="E14" s="55">
        <f t="shared" si="1"/>
        <v>29</v>
      </c>
      <c r="F14" s="45"/>
      <c r="G14" s="56">
        <f>'Base Model Cost Support'!D13</f>
        <v>250</v>
      </c>
      <c r="H14" s="57">
        <f t="shared" si="2"/>
        <v>4025.3252788104101</v>
      </c>
    </row>
    <row r="15" spans="1:9" ht="15.75">
      <c r="A15" s="24" t="s">
        <v>69</v>
      </c>
      <c r="B15" s="54">
        <f>'Base Model Cost Support'!C14</f>
        <v>50</v>
      </c>
      <c r="C15" s="83">
        <v>0.31003738855335061</v>
      </c>
      <c r="D15" s="54">
        <f t="shared" si="0"/>
        <v>16.127087198515767</v>
      </c>
      <c r="E15" s="55">
        <f t="shared" si="1"/>
        <v>30</v>
      </c>
      <c r="F15" s="45"/>
      <c r="G15" s="56">
        <f>'Base Model Cost Support'!D14</f>
        <v>250</v>
      </c>
      <c r="H15" s="57">
        <f t="shared" si="2"/>
        <v>4031.7717996289416</v>
      </c>
    </row>
    <row r="16" spans="1:9" ht="15.75">
      <c r="A16" s="24" t="s">
        <v>70</v>
      </c>
      <c r="B16" s="54">
        <f>'Base Model Cost Support'!C15</f>
        <v>50</v>
      </c>
      <c r="C16" s="83">
        <v>0.49228171731789672</v>
      </c>
      <c r="D16" s="54">
        <f t="shared" si="0"/>
        <v>10.156785889269967</v>
      </c>
      <c r="E16" s="55">
        <f t="shared" si="1"/>
        <v>25</v>
      </c>
      <c r="F16" s="45"/>
      <c r="G16" s="56">
        <f>'Base Model Cost Support'!D15</f>
        <v>250</v>
      </c>
      <c r="H16" s="57">
        <f t="shared" si="2"/>
        <v>2539.196472317492</v>
      </c>
    </row>
    <row r="17" spans="1:8" ht="15.75">
      <c r="A17" s="24" t="s">
        <v>71</v>
      </c>
      <c r="B17" s="54">
        <f>'Base Model Cost Support'!C16</f>
        <v>50</v>
      </c>
      <c r="C17" s="83">
        <v>0.26206037970743856</v>
      </c>
      <c r="D17" s="54">
        <f t="shared" si="0"/>
        <v>19.079572446555819</v>
      </c>
      <c r="E17" s="55">
        <f t="shared" si="1"/>
        <v>31</v>
      </c>
      <c r="F17" s="45"/>
      <c r="G17" s="56">
        <f>'Base Model Cost Support'!D16</f>
        <v>250</v>
      </c>
      <c r="H17" s="57">
        <f t="shared" si="2"/>
        <v>4769.8931116389549</v>
      </c>
    </row>
    <row r="18" spans="1:8" ht="15.75">
      <c r="A18" s="24" t="s">
        <v>72</v>
      </c>
      <c r="B18" s="54">
        <f>'Base Model Cost Support'!C17</f>
        <v>50</v>
      </c>
      <c r="C18" s="83">
        <v>0.17543859649122806</v>
      </c>
      <c r="D18" s="54">
        <f t="shared" si="0"/>
        <v>28.5</v>
      </c>
      <c r="E18" s="55">
        <f t="shared" si="1"/>
        <v>33</v>
      </c>
      <c r="F18" s="45"/>
      <c r="G18" s="56">
        <f>'Base Model Cost Support'!D17</f>
        <v>250</v>
      </c>
      <c r="H18" s="57">
        <f t="shared" si="2"/>
        <v>7125</v>
      </c>
    </row>
    <row r="19" spans="1:8" ht="15.75">
      <c r="A19" s="24" t="s">
        <v>73</v>
      </c>
      <c r="B19" s="54">
        <f>'Base Model Cost Support'!C18</f>
        <v>50</v>
      </c>
      <c r="C19" s="83">
        <v>0.43478260869565216</v>
      </c>
      <c r="D19" s="54">
        <f t="shared" si="0"/>
        <v>11.5</v>
      </c>
      <c r="E19" s="55">
        <f t="shared" si="1"/>
        <v>26</v>
      </c>
      <c r="F19" s="45"/>
      <c r="G19" s="56">
        <f>'Base Model Cost Support'!D18</f>
        <v>250</v>
      </c>
      <c r="H19" s="57">
        <f t="shared" si="2"/>
        <v>2875</v>
      </c>
    </row>
    <row r="20" spans="1:8" ht="15.75">
      <c r="A20" s="24" t="s">
        <v>74</v>
      </c>
      <c r="B20" s="54">
        <f>'Base Model Cost Support'!C19</f>
        <v>50</v>
      </c>
      <c r="C20" s="83">
        <v>0.31147050014974542</v>
      </c>
      <c r="D20" s="54">
        <f t="shared" si="0"/>
        <v>16.052884615384613</v>
      </c>
      <c r="E20" s="55">
        <f t="shared" si="1"/>
        <v>28</v>
      </c>
      <c r="F20" s="45"/>
      <c r="G20" s="56">
        <f>'Base Model Cost Support'!D19</f>
        <v>250</v>
      </c>
      <c r="H20" s="57">
        <f t="shared" si="2"/>
        <v>4013.2211538461534</v>
      </c>
    </row>
    <row r="21" spans="1:8" ht="15.75">
      <c r="A21" s="24" t="s">
        <v>75</v>
      </c>
      <c r="B21" s="54">
        <f>'Base Model Cost Support'!C20</f>
        <v>50</v>
      </c>
      <c r="C21" s="83">
        <v>0.59696969696969693</v>
      </c>
      <c r="D21" s="54">
        <f t="shared" si="0"/>
        <v>8.3756345177664979</v>
      </c>
      <c r="E21" s="55">
        <f t="shared" si="1"/>
        <v>21</v>
      </c>
      <c r="F21" s="45"/>
      <c r="G21" s="56">
        <f>'Base Model Cost Support'!D20</f>
        <v>250</v>
      </c>
      <c r="H21" s="57">
        <f t="shared" si="2"/>
        <v>2093.9086294416243</v>
      </c>
    </row>
    <row r="22" spans="1:8" ht="54.75">
      <c r="A22" s="20" t="s">
        <v>23</v>
      </c>
      <c r="B22" s="40" t="s">
        <v>1</v>
      </c>
      <c r="C22" s="82" t="s">
        <v>100</v>
      </c>
      <c r="D22" s="41" t="s">
        <v>2</v>
      </c>
      <c r="E22" s="41" t="s">
        <v>3</v>
      </c>
      <c r="F22" s="42"/>
      <c r="G22" s="41" t="s">
        <v>4</v>
      </c>
      <c r="H22" s="58" t="s">
        <v>101</v>
      </c>
    </row>
    <row r="23" spans="1:8" ht="15.75">
      <c r="A23" s="24" t="s">
        <v>76</v>
      </c>
      <c r="B23" s="54">
        <f>'Base Model Cost Support'!C22</f>
        <v>0.01</v>
      </c>
      <c r="C23" s="83">
        <v>0.38566073102155574</v>
      </c>
      <c r="D23" s="54">
        <f t="shared" ref="D23:D31" si="3">B23/(C23*10)</f>
        <v>2.5929526123936817E-3</v>
      </c>
      <c r="E23" s="55">
        <f t="shared" ref="E23:E31" si="4">RANK(D23,$D$4:$D$38,1)</f>
        <v>1</v>
      </c>
      <c r="F23" s="45"/>
      <c r="G23" s="56">
        <f>'Base Model Cost Support'!D22</f>
        <v>2500</v>
      </c>
      <c r="H23" s="57">
        <f t="shared" si="2"/>
        <v>6.4823815309842043</v>
      </c>
    </row>
    <row r="24" spans="1:8" ht="15.75">
      <c r="A24" s="24" t="s">
        <v>77</v>
      </c>
      <c r="B24" s="54">
        <f>'Base Model Cost Support'!C23</f>
        <v>8.81</v>
      </c>
      <c r="C24" s="83">
        <v>0.64557950640424866</v>
      </c>
      <c r="D24" s="54">
        <f t="shared" si="3"/>
        <v>1.3646653762400194</v>
      </c>
      <c r="E24" s="55">
        <f t="shared" si="4"/>
        <v>15</v>
      </c>
      <c r="F24" s="45"/>
      <c r="G24" s="56">
        <f>'Base Model Cost Support'!D23</f>
        <v>3000</v>
      </c>
      <c r="H24" s="57">
        <f t="shared" si="2"/>
        <v>4093.9961287200581</v>
      </c>
    </row>
    <row r="25" spans="1:8" ht="15.75">
      <c r="A25" s="24" t="s">
        <v>78</v>
      </c>
      <c r="B25" s="54">
        <f>'Base Model Cost Support'!C24</f>
        <v>56</v>
      </c>
      <c r="C25" s="83">
        <v>0.69228366135582631</v>
      </c>
      <c r="D25" s="54">
        <f t="shared" si="3"/>
        <v>8.0891696750902522</v>
      </c>
      <c r="E25" s="55">
        <f t="shared" si="4"/>
        <v>20</v>
      </c>
      <c r="F25" s="45"/>
      <c r="G25" s="56">
        <f>'Base Model Cost Support'!D24</f>
        <v>1000</v>
      </c>
      <c r="H25" s="57">
        <f t="shared" si="2"/>
        <v>8089.169675090252</v>
      </c>
    </row>
    <row r="26" spans="1:8" ht="15.75">
      <c r="A26" s="24" t="s">
        <v>79</v>
      </c>
      <c r="B26" s="54">
        <f>'Base Model Cost Support'!C25</f>
        <v>8.19</v>
      </c>
      <c r="C26" s="83">
        <v>0.62121212121212122</v>
      </c>
      <c r="D26" s="54">
        <f t="shared" si="3"/>
        <v>1.3183902439024391</v>
      </c>
      <c r="E26" s="55">
        <f t="shared" si="4"/>
        <v>13</v>
      </c>
      <c r="F26" s="45"/>
      <c r="G26" s="56">
        <f>'Base Model Cost Support'!D25</f>
        <v>1000</v>
      </c>
      <c r="H26" s="57">
        <f t="shared" si="2"/>
        <v>1318.3902439024391</v>
      </c>
    </row>
    <row r="27" spans="1:8" ht="15.75">
      <c r="A27" s="24" t="s">
        <v>80</v>
      </c>
      <c r="B27" s="54">
        <f>'Base Model Cost Support'!C26</f>
        <v>3.28</v>
      </c>
      <c r="C27" s="83">
        <v>0.50624804748516083</v>
      </c>
      <c r="D27" s="54">
        <f t="shared" si="3"/>
        <v>0.64790373341561247</v>
      </c>
      <c r="E27" s="55">
        <f t="shared" si="4"/>
        <v>11</v>
      </c>
      <c r="F27" s="45"/>
      <c r="G27" s="56">
        <f>'Base Model Cost Support'!D26</f>
        <v>1000</v>
      </c>
      <c r="H27" s="57">
        <f t="shared" si="2"/>
        <v>647.90373341561246</v>
      </c>
    </row>
    <row r="28" spans="1:8" ht="43.5">
      <c r="A28" s="24" t="s">
        <v>81</v>
      </c>
      <c r="B28" s="54">
        <f>'Base Model Cost Support'!C27</f>
        <v>0.5</v>
      </c>
      <c r="C28" s="83">
        <v>0.58637925648234934</v>
      </c>
      <c r="D28" s="54">
        <f t="shared" si="3"/>
        <v>8.5269046350559402E-2</v>
      </c>
      <c r="E28" s="55">
        <f t="shared" si="4"/>
        <v>8</v>
      </c>
      <c r="F28" s="45"/>
      <c r="G28" s="56">
        <f>'Base Model Cost Support'!D27</f>
        <v>1250</v>
      </c>
      <c r="H28" s="57">
        <f t="shared" si="2"/>
        <v>106.58630793819925</v>
      </c>
    </row>
    <row r="29" spans="1:8" ht="15.75">
      <c r="A29" s="24" t="s">
        <v>82</v>
      </c>
      <c r="B29" s="54">
        <f>'Base Model Cost Support'!C28</f>
        <v>6</v>
      </c>
      <c r="C29" s="83">
        <v>0.45001562011871293</v>
      </c>
      <c r="D29" s="54">
        <f t="shared" si="3"/>
        <v>1.3332870531065599</v>
      </c>
      <c r="E29" s="55">
        <f t="shared" si="4"/>
        <v>14</v>
      </c>
      <c r="F29" s="45"/>
      <c r="G29" s="56">
        <f>'Base Model Cost Support'!D28</f>
        <v>1000</v>
      </c>
      <c r="H29" s="57">
        <f t="shared" si="2"/>
        <v>1333.2870531065598</v>
      </c>
    </row>
    <row r="30" spans="1:8" ht="15.75">
      <c r="A30" s="24" t="s">
        <v>83</v>
      </c>
      <c r="B30" s="54">
        <f>'Base Model Cost Support'!C29</f>
        <v>0.25</v>
      </c>
      <c r="C30" s="83">
        <v>0.34067478912839738</v>
      </c>
      <c r="D30" s="54">
        <f t="shared" si="3"/>
        <v>7.3383768913342501E-2</v>
      </c>
      <c r="E30" s="55">
        <f t="shared" si="4"/>
        <v>7</v>
      </c>
      <c r="F30" s="45"/>
      <c r="G30" s="56">
        <f>'Base Model Cost Support'!D29</f>
        <v>200</v>
      </c>
      <c r="H30" s="57">
        <f t="shared" si="2"/>
        <v>14.6767537826685</v>
      </c>
    </row>
    <row r="31" spans="1:8" ht="29.25">
      <c r="A31" s="24" t="s">
        <v>84</v>
      </c>
      <c r="B31" s="54">
        <f>'Base Model Cost Support'!C30</f>
        <v>0.21</v>
      </c>
      <c r="C31" s="83">
        <v>0.4111215245235863</v>
      </c>
      <c r="D31" s="54">
        <f t="shared" si="3"/>
        <v>5.1079787234042558E-2</v>
      </c>
      <c r="E31" s="55">
        <f t="shared" si="4"/>
        <v>6</v>
      </c>
      <c r="F31" s="45"/>
      <c r="G31" s="56">
        <f>'Base Model Cost Support'!D30</f>
        <v>400</v>
      </c>
      <c r="H31" s="57">
        <f t="shared" si="2"/>
        <v>20.431914893617023</v>
      </c>
    </row>
    <row r="32" spans="1:8" ht="54.75">
      <c r="A32" s="20" t="s">
        <v>33</v>
      </c>
      <c r="B32" s="40" t="s">
        <v>1</v>
      </c>
      <c r="C32" s="82" t="s">
        <v>100</v>
      </c>
      <c r="D32" s="41" t="s">
        <v>2</v>
      </c>
      <c r="E32" s="41" t="s">
        <v>3</v>
      </c>
      <c r="F32" s="42"/>
      <c r="G32" s="41" t="s">
        <v>4</v>
      </c>
      <c r="H32" s="58" t="s">
        <v>101</v>
      </c>
    </row>
    <row r="33" spans="1:8" ht="15.75">
      <c r="A33" s="24" t="s">
        <v>85</v>
      </c>
      <c r="B33" s="54">
        <f>'Base Model Cost Support'!C32</f>
        <v>0.68</v>
      </c>
      <c r="C33" s="83">
        <v>0.68353639487660101</v>
      </c>
      <c r="D33" s="54">
        <f t="shared" ref="D33:D38" si="5">B33/(C33*10)</f>
        <v>9.9482632541133473E-2</v>
      </c>
      <c r="E33" s="55">
        <f t="shared" ref="E33:E38" si="6">RANK(D33,$D$4:$D$38,1)</f>
        <v>9</v>
      </c>
      <c r="F33" s="45"/>
      <c r="G33" s="56">
        <f>'Base Model Cost Support'!D32</f>
        <v>51000</v>
      </c>
      <c r="H33" s="57">
        <f t="shared" si="2"/>
        <v>5073.6142595978072</v>
      </c>
    </row>
    <row r="34" spans="1:8" ht="29.25">
      <c r="A34" s="24" t="s">
        <v>86</v>
      </c>
      <c r="B34" s="54">
        <f>'Base Model Cost Support'!C33</f>
        <v>0.03</v>
      </c>
      <c r="C34" s="83">
        <v>0.2966260543580132</v>
      </c>
      <c r="D34" s="54">
        <f t="shared" si="5"/>
        <v>1.011374407582938E-2</v>
      </c>
      <c r="E34" s="55">
        <f t="shared" si="6"/>
        <v>3</v>
      </c>
      <c r="F34" s="45"/>
      <c r="G34" s="56">
        <f>'Base Model Cost Support'!D33</f>
        <v>51000</v>
      </c>
      <c r="H34" s="57">
        <f t="shared" si="2"/>
        <v>515.80094786729842</v>
      </c>
    </row>
    <row r="35" spans="1:8" ht="29.25">
      <c r="A35" s="24" t="s">
        <v>87</v>
      </c>
      <c r="B35" s="54">
        <f>'Base Model Cost Support'!C34</f>
        <v>0.03</v>
      </c>
      <c r="C35" s="83">
        <v>0.69009684473601995</v>
      </c>
      <c r="D35" s="54">
        <f t="shared" si="5"/>
        <v>4.3472159348121328E-3</v>
      </c>
      <c r="E35" s="55">
        <f t="shared" si="6"/>
        <v>2</v>
      </c>
      <c r="F35" s="45"/>
      <c r="G35" s="56">
        <f>'Base Model Cost Support'!D34</f>
        <v>30000</v>
      </c>
      <c r="H35" s="57">
        <f t="shared" si="2"/>
        <v>130.416478044364</v>
      </c>
    </row>
    <row r="36" spans="1:8" ht="15.75">
      <c r="A36" s="24" t="s">
        <v>88</v>
      </c>
      <c r="B36" s="54">
        <f>'Base Model Cost Support'!C35</f>
        <v>0.1</v>
      </c>
      <c r="C36" s="83">
        <v>0.62636676038737893</v>
      </c>
      <c r="D36" s="54">
        <f t="shared" si="5"/>
        <v>1.5965087281795513E-2</v>
      </c>
      <c r="E36" s="55">
        <f t="shared" si="6"/>
        <v>4</v>
      </c>
      <c r="F36" s="45"/>
      <c r="G36" s="56">
        <f>'Base Model Cost Support'!D35</f>
        <v>51000</v>
      </c>
      <c r="H36" s="57">
        <f t="shared" si="2"/>
        <v>814.21945137157115</v>
      </c>
    </row>
    <row r="37" spans="1:8" ht="15.75">
      <c r="A37" s="24" t="s">
        <v>89</v>
      </c>
      <c r="B37" s="54">
        <f>'Base Model Cost Support'!C36</f>
        <v>1.28</v>
      </c>
      <c r="C37" s="83">
        <v>0.47641362074351762</v>
      </c>
      <c r="D37" s="54">
        <f t="shared" si="5"/>
        <v>0.26867409836065576</v>
      </c>
      <c r="E37" s="55">
        <f t="shared" si="6"/>
        <v>10</v>
      </c>
      <c r="F37" s="45"/>
      <c r="G37" s="56">
        <f>'Base Model Cost Support'!D36</f>
        <v>51000</v>
      </c>
      <c r="H37" s="57">
        <f t="shared" si="2"/>
        <v>13702.379016393443</v>
      </c>
    </row>
    <row r="38" spans="1:8" ht="15.75">
      <c r="A38" s="24" t="s">
        <v>90</v>
      </c>
      <c r="B38" s="54">
        <f>'Base Model Cost Support'!C37</f>
        <v>2</v>
      </c>
      <c r="C38" s="83">
        <v>0.25991877538269287</v>
      </c>
      <c r="D38" s="54">
        <f t="shared" si="5"/>
        <v>0.76947115384615394</v>
      </c>
      <c r="E38" s="55">
        <f t="shared" si="6"/>
        <v>12</v>
      </c>
      <c r="F38" s="45"/>
      <c r="G38" s="56">
        <f>'Base Model Cost Support'!D37</f>
        <v>4500</v>
      </c>
      <c r="H38" s="57">
        <f t="shared" si="2"/>
        <v>3462.6201923076928</v>
      </c>
    </row>
    <row r="39" spans="1:8" ht="30">
      <c r="A39" s="44"/>
      <c r="B39" s="78" t="s">
        <v>40</v>
      </c>
      <c r="C39" s="79"/>
      <c r="D39" s="79"/>
      <c r="E39" s="80"/>
      <c r="F39" s="45"/>
      <c r="G39" s="46">
        <f>SUM(G4:G38)</f>
        <v>257600</v>
      </c>
      <c r="H39" s="59">
        <f>SUM(H4:H38)</f>
        <v>109203.78599596022</v>
      </c>
    </row>
  </sheetData>
  <sheetProtection algorithmName="SHA-512" hashValue="gsu4xlU4He36asOxgW/6/RH3GVVHPWcJPskVYIvFdtEFdw9ANf3783Fs6kUjy9OY8bSzUPCLu9UPAVyMQKT55w==" saltValue="Da0S5sf5zQJXwsaM5WrRNQ==" spinCount="100000" sheet="1" objects="1" scenarios="1"/>
  <mergeCells count="2">
    <mergeCell ref="B39:E39"/>
    <mergeCell ref="G1:H1"/>
  </mergeCells>
  <hyperlinks>
    <hyperlink ref="G1" r:id="rId1" xr:uid="{9390D156-6EA4-4802-AE93-6277791FA6F9}"/>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&amp; Definitions</vt:lpstr>
      <vt:lpstr>Base Model Cost Support</vt:lpstr>
      <vt:lpstr>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dc:creator>
  <cp:lastModifiedBy>Will Tate</cp:lastModifiedBy>
  <dcterms:created xsi:type="dcterms:W3CDTF">2023-08-29T16:29:43Z</dcterms:created>
  <dcterms:modified xsi:type="dcterms:W3CDTF">2023-09-17T15:47:55Z</dcterms:modified>
</cp:coreProperties>
</file>